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media/image1.jpeg" ContentType="image/jpeg"/>
  <Override PartName="/xl/media/image2.png" ContentType="image/pn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 activeTab="5"/>
  </bookViews>
  <sheets>
    <sheet name="Меню" sheetId="1" r:id="rId4"/>
    <sheet name="UNI" sheetId="2" r:id="rId5"/>
    <sheet name="Вентканалы" sheetId="3" r:id="rId6"/>
    <sheet name="Kerastar" sheetId="4" r:id="rId7"/>
    <sheet name="ICS" sheetId="5" r:id="rId8"/>
    <sheet name="Permeter" sheetId="6" r:id="rId9"/>
    <sheet name="Keranova" state="hidden" sheetId="7" r:id="rId10"/>
  </sheets>
  <definedNames>
    <definedName name="_FilterDatabase" localSheetId="0" hidden="true">'Меню'!$D$8:$H$30</definedName>
    <definedName name="date">"дефлектор"</definedName>
    <definedName name="endPrice">UNI!$O$41</definedName>
    <definedName name="Print_Area" localSheetId="0">'Меню'!$C$3:$I$21</definedName>
    <definedName name="Print_Area" localSheetId="1">UNI!$C$3:$N$40</definedName>
    <definedName name="Print_Area" localSheetId="2">'Вентканалы'!$C$3:$H$27</definedName>
    <definedName name="Print_Area" localSheetId="3">Kerastar!$C$3:$L$39</definedName>
    <definedName name="Print_Area" localSheetId="4">ICS!$C$3:$M$92</definedName>
    <definedName name="Print_Area" localSheetId="5">Permeter!$C$3:$O$90</definedName>
    <definedName name="Print_Area" localSheetId="6">Keranova!$C$3:$M$65</definedName>
    <definedName name="Адаптер_монтажный_Schiedel_коричневый" localSheetId="0">#REF!</definedName>
    <definedName name="Адаптер_монтажный_наклонный_Schiedel_коричневый" localSheetId="0">#REF!</definedName>
    <definedName name="АссортиментICS" localSheetId="0">#REF!</definedName>
    <definedName name="АссортиментICS" localSheetId="5">#REF!</definedName>
    <definedName name="АссортиментICS">ICS!$C$91</definedName>
    <definedName name="АссортиментPermeter" localSheetId="0">#REF!</definedName>
    <definedName name="АссортиментPermeter">Permeter!$C$89</definedName>
    <definedName name="АссортиментВентканалы" localSheetId="0">#REF!</definedName>
    <definedName name="АссортиментВентканалы" localSheetId="3">#REF!</definedName>
    <definedName name="АссортиментВентканалы" localSheetId="4">#REF!</definedName>
    <definedName name="АссортиментВентканалы" localSheetId="5">#REF!</definedName>
    <definedName name="АссортиментВентканалы" localSheetId="6">#REF!</definedName>
    <definedName name="АссортиментВентканалы">'Вентканалы'!$C$26:$H$26</definedName>
    <definedName name="АссортиментКеранова" localSheetId="0">#REF!</definedName>
    <definedName name="АссортиментКеранова" localSheetId="4">#REF!</definedName>
    <definedName name="АссортиментКеранова" localSheetId="5">#REF!</definedName>
    <definedName name="АссортиментКеранова">Keranova!$C$64:$M$64</definedName>
    <definedName name="АссортиментКерастар" localSheetId="0">#REF!</definedName>
    <definedName name="АссортиментКерастар" localSheetId="4">#REF!</definedName>
    <definedName name="АссортиментКерастар" localSheetId="5">#REF!</definedName>
    <definedName name="АссортиментКерастар" localSheetId="6">#REF!</definedName>
    <definedName name="АссортиментКерастар">Kerastar!$C$38:$H$38</definedName>
    <definedName name="АссортиментЮни" localSheetId="0">#REF!</definedName>
    <definedName name="АссортиментЮни" localSheetId="2">#REF!</definedName>
    <definedName name="АссортиментЮни" localSheetId="3">#REF!</definedName>
    <definedName name="АссортиментЮни" localSheetId="4">#REF!</definedName>
    <definedName name="АссортиментЮни" localSheetId="5">#REF!</definedName>
    <definedName name="АссортиментЮни" localSheetId="6">#REF!</definedName>
    <definedName name="АссортиментЮни">#REF!</definedName>
    <definedName name="Вентилятор_SP_Schiedel_коричневый" localSheetId="0">#REF!</definedName>
    <definedName name="Вентилятор_наклонный_SV_Schiedel_коричневый" localSheetId="0">#REF!</definedName>
    <definedName name="Вентиляционный_канал_0_33_п_м_20_25_см_Schiedel" localSheetId="0">#REF!</definedName>
    <definedName name="Вентиляционный_канал_0_33_п_м_20_25_см_Schiedel">#REF!</definedName>
    <definedName name="Вентиляционный_канал_0_33_п_м_36_25_см_Schiedel" localSheetId="0">#REF!</definedName>
    <definedName name="Вентиляционный_канал_0_33_п_м_36_25_см_Schiedel">#REF!</definedName>
    <definedName name="Вентиляционный_канал_0_33_п_м_52_25_см_Schiedel" localSheetId="0">#REF!</definedName>
    <definedName name="Вентиляционный_канал_0_33_п_м_52_25_см_Schiedel">#REF!</definedName>
    <definedName name="Верхний_комплект_Final_Schiedel_UNI_d_140_мм" localSheetId="0">#REF!</definedName>
    <definedName name="Верхний_комплект_Final_Schiedel_UNI_d_140_мм">#REF!</definedName>
    <definedName name="Верхний_комплект_Final_Schiedel_UNI_d_160_мм" localSheetId="0">#REF!</definedName>
    <definedName name="Верхний_комплект_Final_Schiedel_UNI_d_160_мм">#REF!</definedName>
    <definedName name="Верхний_комплект_Final_Schiedel_UNI_d_180_мм" localSheetId="0">#REF!</definedName>
    <definedName name="Верхний_комплект_Final_Schiedel_UNI_d_180_мм">#REF!</definedName>
    <definedName name="Верхний_комплект_Final_Schiedel_UNI_d_200_мм" localSheetId="0">#REF!</definedName>
    <definedName name="Верхний_комплект_Final_Schiedel_UNI_d_200_мм">#REF!</definedName>
    <definedName name="Верхний_комплект_изоляция_Schiedel_UNI_d_140_мм" localSheetId="0">#REF!</definedName>
    <definedName name="Верхний_комплект_изоляция_Schiedel_UNI_d_140_мм">#REF!</definedName>
    <definedName name="Верхний_комплект_изоляция_Schiedel_UNI_d_160_мм" localSheetId="0">#REF!</definedName>
    <definedName name="Верхний_комплект_изоляция_Schiedel_UNI_d_160_мм">#REF!</definedName>
    <definedName name="Верхний_комплект_изоляция_Schiedel_UNI_d_180_мм" localSheetId="0">#REF!</definedName>
    <definedName name="Верхний_комплект_изоляция_Schiedel_UNI_d_180_мм">#REF!</definedName>
    <definedName name="Верхний_комплект_изоляция_Schiedel_UNI_d_200_мм" localSheetId="0">#REF!</definedName>
    <definedName name="Верхний_комплект_изоляция_Schiedel_UNI_d_200_мм">#REF!</definedName>
    <definedName name="Верхний_комплект_обмуровка_Schiedel_UNI_d_140_мм" localSheetId="0">#REF!</definedName>
    <definedName name="Верхний_комплект_обмуровка_Schiedel_UNI_d_140_мм">#REF!</definedName>
    <definedName name="Верхний_комплект_обмуровка_Schiedel_UNI_d_160_мм" localSheetId="0">#REF!</definedName>
    <definedName name="Верхний_комплект_обмуровка_Schiedel_UNI_d_160_мм">#REF!</definedName>
    <definedName name="Верхний_комплект_обмуровка_Schiedel_UNI_d_180_мм" localSheetId="0">#REF!</definedName>
    <definedName name="Верхний_комплект_обмуровка_Schiedel_UNI_d_180_мм">#REF!</definedName>
    <definedName name="Верхний_комплект_обмуровка_Schiedel_UNI_d_200_мм" localSheetId="0">#REF!</definedName>
    <definedName name="Верхний_комплект_обмуровка_Schiedel_UNI_d_200_мм">#REF!</definedName>
    <definedName name="Верхний_комплект_плита_по_месту_Schiedel_UNI_d_140_мм" localSheetId="0">#REF!</definedName>
    <definedName name="Верхний_комплект_плита_по_месту_Schiedel_UNI_d_140_мм">#REF!</definedName>
    <definedName name="Верхний_комплект_плита_по_месту_Schiedel_UNI_d_160_мм" localSheetId="0">#REF!</definedName>
    <definedName name="Верхний_комплект_плита_по_месту_Schiedel_UNI_d_160_мм">#REF!</definedName>
    <definedName name="Верхний_комплект_плита_по_месту_Schiedel_UNI_d_180_мм" localSheetId="0">#REF!</definedName>
    <definedName name="Верхний_комплект_плита_по_месту_Schiedel_UNI_d_180_мм">#REF!</definedName>
    <definedName name="Верхний_комплект_плита_по_месту_Schiedel_UNI_d_200_мм" localSheetId="0">#REF!</definedName>
    <definedName name="Верхний_комплект_плита_по_месту_Schiedel_UNI_d_200_мм">#REF!</definedName>
    <definedName name="Верхний_комплект_с_вент_каналом_Final_Schiedel_UNI_d_140_мм" localSheetId="0">#REF!</definedName>
    <definedName name="Верхний_комплект_с_вент_каналом_Final_Schiedel_UNI_d_140_мм">#REF!</definedName>
    <definedName name="Верхний_комплект_с_вент_каналом_Final_Schiedel_UNI_d_160_мм" localSheetId="0">#REF!</definedName>
    <definedName name="Верхний_комплект_с_вент_каналом_Final_Schiedel_UNI_d_160_мм">#REF!</definedName>
    <definedName name="Верхний_комплект_с_вент_каналом_Final_Schiedel_UNI_d_180_мм" localSheetId="0">#REF!</definedName>
    <definedName name="Верхний_комплект_с_вент_каналом_Final_Schiedel_UNI_d_180_мм">#REF!</definedName>
    <definedName name="Верхний_комплект_с_вент_каналом_Final_Schiedel_UNI_d_200_мм" localSheetId="0">#REF!</definedName>
    <definedName name="Верхний_комплект_с_вент_каналом_Final_Schiedel_UNI_d_200_мм">#REF!</definedName>
    <definedName name="Верхний_комплект_с_вент_каналом_изоляция_Schiedel_UNI_d_140_мм" localSheetId="0">#REF!</definedName>
    <definedName name="Верхний_комплект_с_вент_каналом_изоляция_Schiedel_UNI_d_140_мм">#REF!</definedName>
    <definedName name="Верхний_комплект_с_вент_каналом_изоляция_Schiedel_UNI_d_160_мм" localSheetId="0">#REF!</definedName>
    <definedName name="Верхний_комплект_с_вент_каналом_изоляция_Schiedel_UNI_d_160_мм">#REF!</definedName>
    <definedName name="Верхний_комплект_с_вент_каналом_изоляция_Schiedel_UNI_d_180_мм" localSheetId="0">#REF!</definedName>
    <definedName name="Верхний_комплект_с_вент_каналом_изоляция_Schiedel_UNI_d_180_мм">#REF!</definedName>
    <definedName name="Верхний_комплект_с_вент_каналом_изоляция_Schiedel_UNI_d_200_мм" localSheetId="0">#REF!</definedName>
    <definedName name="Верхний_комплект_с_вент_каналом_изоляция_Schiedel_UNI_d_200_мм">#REF!</definedName>
    <definedName name="Верхний_комплект_с_вент_каналом_обмуровка_Schiedel_UNI_d_140_мм" localSheetId="0">#REF!</definedName>
    <definedName name="Верхний_комплект_с_вент_каналом_обмуровка_Schiedel_UNI_d_140_мм">#REF!</definedName>
    <definedName name="Верхний_комплект_с_вент_каналом_обмуровка_Schiedel_UNI_d_160_мм" localSheetId="0">#REF!</definedName>
    <definedName name="Верхний_комплект_с_вент_каналом_обмуровка_Schiedel_UNI_d_160_мм">#REF!</definedName>
    <definedName name="Верхний_комплект_с_вент_каналом_обмуровка_Schiedel_UNI_d_180_мм" localSheetId="0">#REF!</definedName>
    <definedName name="Верхний_комплект_с_вент_каналом_обмуровка_Schiedel_UNI_d_180_мм">#REF!</definedName>
    <definedName name="Верхний_комплект_с_вент_каналом_обмуровка_Schiedel_UNI_d_200_мм" localSheetId="0">#REF!</definedName>
    <definedName name="Верхний_комплект_с_вент_каналом_обмуровка_Schiedel_UNI_d_200_мм">#REF!</definedName>
    <definedName name="Выравниватель_швов_Schiedel_KERANOVA_d_120_мм" localSheetId="0">#REF!</definedName>
    <definedName name="Выравниватель_швов_Schiedel_KERANOVA_d_120_мм">#REF!</definedName>
    <definedName name="Выравниватель_швов_Schiedel_KERANOVA_d_140_мм" localSheetId="0">#REF!</definedName>
    <definedName name="Выравниватель_швов_Schiedel_KERANOVA_d_140_мм">#REF!</definedName>
    <definedName name="Выравниватель_швов_Schiedel_KERANOVA_d_160_мм" localSheetId="0">#REF!</definedName>
    <definedName name="Выравниватель_швов_Schiedel_KERANOVA_d_160_мм">#REF!</definedName>
    <definedName name="Выравниватель_швов_Schiedel_KERANOVA_d_180_мм" localSheetId="0">#REF!</definedName>
    <definedName name="Выравниватель_швов_Schiedel_KERANOVA_d_180_мм">#REF!</definedName>
    <definedName name="Выравниватель_швов_Schiedel_KERANOVA_d_200_мм" localSheetId="0">#REF!</definedName>
    <definedName name="Выравниватель_швов_Schiedel_KERANOVA_d_200_мм">#REF!</definedName>
    <definedName name="Выравниватель_швов_Schiedel_KERANOVA_d_250_мм" localSheetId="0">#REF!</definedName>
    <definedName name="Выравниватель_швов_Schiedel_KERANOVA_d_250_мм">#REF!</definedName>
    <definedName name="Герметик_RAPID_Schiedel_310_мл" localSheetId="0">#REF!</definedName>
    <definedName name="Герметик_RAPID_Schiedel_310_мл">#REF!</definedName>
    <definedName name="Дата" localSheetId="0">#REF!</definedName>
    <definedName name="Дата">#REF!</definedName>
    <definedName name="ДатаICS" localSheetId="0">#REF!</definedName>
    <definedName name="ДатаICS">#REF!</definedName>
    <definedName name="ДатаKeranova" localSheetId="0">#REF!</definedName>
    <definedName name="ДатаKeranova">#REF!</definedName>
    <definedName name="ДатаKerastar" localSheetId="0">#REF!</definedName>
    <definedName name="ДатаKerastar">#REF!</definedName>
    <definedName name="ДатаPermeter" localSheetId="0">#REF!</definedName>
    <definedName name="ДатаPermeter">#REF!</definedName>
    <definedName name="ДатаUNI" localSheetId="0">#REF!</definedName>
    <definedName name="ДатаUNI">#REF!</definedName>
    <definedName name="ДатаВентканалы" localSheetId="0">#REF!</definedName>
    <definedName name="ДатаВентканалы">#REF!</definedName>
    <definedName name="Дверца_ревизионная_для_вентканала_Schiedel" localSheetId="0">#REF!</definedName>
    <definedName name="Декоративная_пластина_0_5_гр_Schiedel_Permeter_25_d_180_мм_серый" localSheetId="0">#REF!</definedName>
    <definedName name="Декоративная_пластина_0_5_гр_Schiedel_Permeter_25_d_180_мм_серый">#REF!</definedName>
    <definedName name="Декоративная_пластина_0_5_гр_Schiedel_Permeter_25_d_180_мм_черный" localSheetId="0">#REF!</definedName>
    <definedName name="Декоративная_пластина_0_5_гр_Schiedel_Permeter_25_d_180_мм_черный">#REF!</definedName>
    <definedName name="Декоративная_пластина_0_5_гр_Schiedel_Permeter_25_d_200_мм_серый" localSheetId="0">#REF!</definedName>
    <definedName name="Декоративная_пластина_0_5_гр_Schiedel_Permeter_25_d_200_мм_серый">#REF!</definedName>
    <definedName name="Декоративная_пластина_0_5_гр_Schiedel_Permeter_25_d_200_мм_черный" localSheetId="0">#REF!</definedName>
    <definedName name="Декоративная_пластина_0_5_гр_Schiedel_Permeter_25_d_200_мм_черный">#REF!</definedName>
    <definedName name="Декоративная_пластина_0_5_гр_Schiedel_Permeter_25_d_250_мм_серый" localSheetId="0">#REF!</definedName>
    <definedName name="Декоративная_пластина_0_5_гр_Schiedel_Permeter_25_d_250_мм_серый">#REF!</definedName>
    <definedName name="Декоративная_пластина_0_5_гр_Schiedel_Permeter_25_d_250_мм_черный" localSheetId="0">#REF!</definedName>
    <definedName name="Декоративная_пластина_0_5_гр_Schiedel_Permeter_25_d_250_мм_черный">#REF!</definedName>
    <definedName name="Декоративная_пластина_0_5_гр_Schiedel_Permeter_25_d_300_мм_серый" localSheetId="0">#REF!</definedName>
    <definedName name="Декоративная_пластина_0_5_гр_Schiedel_Permeter_25_d_300_мм_серый">#REF!</definedName>
    <definedName name="Декоративная_пластина_0_5_гр_Schiedel_Permeter_25_d_300_мм_черный" localSheetId="0">#REF!</definedName>
    <definedName name="Декоративная_пластина_0_5_гр_Schiedel_Permeter_25_d_300_мм_черный">#REF!</definedName>
    <definedName name="Декоративная_пластина_35_45_гр_Schiedel_Permeter_25_d_180_мм_серый" localSheetId="0">#REF!</definedName>
    <definedName name="Декоративная_пластина_35_45_гр_Schiedel_Permeter_25_d_180_мм_серый">#REF!</definedName>
    <definedName name="Декоративная_пластина_35_45_гр_Schiedel_Permeter_25_d_180_мм_черный" localSheetId="0">#REF!</definedName>
    <definedName name="Декоративная_пластина_35_45_гр_Schiedel_Permeter_25_d_180_мм_черный">#REF!</definedName>
    <definedName name="Декоративная_пластина_35_45_гр_Schiedel_Permeter_25_d_200_мм_серый" localSheetId="0">#REF!</definedName>
    <definedName name="Декоративная_пластина_35_45_гр_Schiedel_Permeter_25_d_200_мм_серый">#REF!</definedName>
    <definedName name="Декоративная_пластина_35_45_гр_Schiedel_Permeter_25_d_200_мм_черный" localSheetId="0">#REF!</definedName>
    <definedName name="Декоративная_пластина_35_45_гр_Schiedel_Permeter_25_d_200_мм_черный">#REF!</definedName>
    <definedName name="Декоративная_пластина_35_45_гр_Schiedel_Permeter_25_d_250_мм_серый" localSheetId="0">#REF!</definedName>
    <definedName name="Декоративная_пластина_35_45_гр_Schiedel_Permeter_25_d_250_мм_серый">#REF!</definedName>
    <definedName name="Декоративная_пластина_35_45_гр_Schiedel_Permeter_25_d_250_мм_черный" localSheetId="0">#REF!</definedName>
    <definedName name="Декоративная_пластина_35_45_гр_Schiedel_Permeter_25_d_250_мм_черный">#REF!</definedName>
    <definedName name="Декоративная_пластина_35_45_гр_Schiedel_Permeter_25_d_300_мм_серый" localSheetId="0">#REF!</definedName>
    <definedName name="Декоративная_пластина_35_45_гр_Schiedel_Permeter_25_d_300_мм_серый">#REF!</definedName>
    <definedName name="Декоративная_пластина_35_45_гр_Schiedel_Permeter_25_d_300_мм_черный" localSheetId="0">#REF!</definedName>
    <definedName name="Декоративная_пластина_35_45_гр_Schiedel_Permeter_25_d_300_мм_черный">#REF!</definedName>
    <definedName name="Декоративный_комплект_Final_0_33_п_м_Schiedel_UNI_d_140_мм" localSheetId="0">#REF!</definedName>
    <definedName name="Декоративный_комплект_Final_0_33_п_м_Schiedel_UNI_d_140_мм">#REF!</definedName>
    <definedName name="Декоративный_комплект_Final_0_33_п_м_Schiedel_UNI_d_160_мм" localSheetId="0">#REF!</definedName>
    <definedName name="Декоративный_комплект_Final_0_33_п_м_Schiedel_UNI_d_160_мм">#REF!</definedName>
    <definedName name="Декоративный_комплект_Final_0_33_п_м_Schiedel_UNI_d_180_мм" localSheetId="0">#REF!</definedName>
    <definedName name="Декоративный_комплект_Final_0_33_п_м_Schiedel_UNI_d_180_мм">#REF!</definedName>
    <definedName name="Декоративный_комплект_Final_0_33_п_м_Schiedel_UNI_d_200_мм" localSheetId="0">#REF!</definedName>
    <definedName name="Декоративный_комплект_Final_0_33_п_м_Schiedel_UNI_d_200_мм">#REF!</definedName>
    <definedName name="Декоративный_комплект_Final_1_п_м_Schiedel_UNI_d_140_мм" localSheetId="0">#REF!</definedName>
    <definedName name="Декоративный_комплект_Final_1_п_м_Schiedel_UNI_d_140_мм">#REF!</definedName>
    <definedName name="Декоративный_комплект_Final_1_п_м_Schiedel_UNI_d_160_мм" localSheetId="0">#REF!</definedName>
    <definedName name="Декоративный_комплект_Final_1_п_м_Schiedel_UNI_d_160_мм">#REF!</definedName>
    <definedName name="Декоративный_комплект_Final_1_п_м_Schiedel_UNI_d_180_мм" localSheetId="0">#REF!</definedName>
    <definedName name="Декоративный_комплект_Final_1_п_м_Schiedel_UNI_d_180_мм">#REF!</definedName>
    <definedName name="Декоративный_комплект_Final_1_п_м_Schiedel_UNI_d_200_мм" localSheetId="0">#REF!</definedName>
    <definedName name="Декоративный_комплект_Final_1_п_м_Schiedel_UNI_d_200_мм">#REF!</definedName>
    <definedName name="Декоративный_комплект_с_вент_каналом_Final_0_33_п_м_Schiedel_UNI_d_140_мм" localSheetId="0">#REF!</definedName>
    <definedName name="Декоративный_комплект_с_вент_каналом_Final_0_33_п_м_Schiedel_UNI_d_140_мм">#REF!</definedName>
    <definedName name="Декоративный_комплект_с_вент_каналом_Final_0_33_п_м_Schiedel_UNI_d_160_мм" localSheetId="0">#REF!</definedName>
    <definedName name="Декоративный_комплект_с_вент_каналом_Final_0_33_п_м_Schiedel_UNI_d_160_мм">#REF!</definedName>
    <definedName name="Декоративный_комплект_с_вент_каналом_Final_0_33_п_м_Schiedel_UNI_d_180_мм" localSheetId="0">#REF!</definedName>
    <definedName name="Декоративный_комплект_с_вент_каналом_Final_0_33_п_м_Schiedel_UNI_d_180_мм">#REF!</definedName>
    <definedName name="Декоративный_комплект_с_вент_каналом_Final_0_33_п_м_Schiedel_UNI_d_200_мм" localSheetId="0">#REF!</definedName>
    <definedName name="Декоративный_комплект_с_вент_каналом_Final_0_33_п_м_Schiedel_UNI_d_200_мм">#REF!</definedName>
    <definedName name="Декоративный_комплект_с_вент_каналом_Final_1_п_м_Schiedel_UNI_d_140_мм" localSheetId="0">#REF!</definedName>
    <definedName name="Декоративный_комплект_с_вент_каналом_Final_1_п_м_Schiedel_UNI_d_140_мм">#REF!</definedName>
    <definedName name="Декоративный_комплект_с_вент_каналом_Final_1_п_м_Schiedel_UNI_d_160_мм" localSheetId="0">#REF!</definedName>
    <definedName name="Декоративный_комплект_с_вент_каналом_Final_1_п_м_Schiedel_UNI_d_160_мм">#REF!</definedName>
    <definedName name="Декоративный_комплект_с_вент_каналом_Final_1_п_м_Schiedel_UNI_d_180_мм" localSheetId="0">#REF!</definedName>
    <definedName name="Декоративный_комплект_с_вент_каналом_Final_1_п_м_Schiedel_UNI_d_180_мм">#REF!</definedName>
    <definedName name="Декоративный_комплект_с_вент_каналом_Final_1_п_м_Schiedel_UNI_d_200_мм" localSheetId="0">#REF!</definedName>
    <definedName name="Декоративный_комплект_с_вент_каналом_Final_1_п_м_Schiedel_UNI_d_200_мм">#REF!</definedName>
    <definedName name="Емкость_для_сбора_конденсата_универсальная_Schiedel_KERANOVA_d_120_мм" localSheetId="0">#REF!</definedName>
    <definedName name="Емкость_для_сбора_конденсата_универсальная_Schiedel_KERANOVA_d_140_мм" localSheetId="0">#REF!</definedName>
    <definedName name="Емкость_для_сбора_конденсата_универсальная_Schiedel_KERANOVA_d_140_мм">#REF!</definedName>
    <definedName name="Емкость_для_сбора_конденсата_универсальная_Schiedel_KERANOVA_d_160_мм" localSheetId="0">#REF!</definedName>
    <definedName name="Емкость_для_сбора_конденсата_универсальная_Schiedel_KERANOVA_d_160_мм">#REF!</definedName>
    <definedName name="Емкость_для_сбора_конденсата_универсальная_Schiedel_KERANOVA_d_180_мм" localSheetId="0">#REF!</definedName>
    <definedName name="Емкость_для_сбора_конденсата_универсальная_Schiedel_KERANOVA_d_180_мм">#REF!</definedName>
    <definedName name="Емкость_для_сбора_конденсата_универсальная_Schiedel_KERANOVA_d_200_мм" localSheetId="0">#REF!</definedName>
    <definedName name="Емкость_для_сбора_конденсата_универсальная_Schiedel_KERANOVA_d_200_мм">#REF!</definedName>
    <definedName name="Емкость_для_сбора_конденсата_универсальная_Schiedel_KERANOVA_d_250_мм" localSheetId="0">#REF!</definedName>
    <definedName name="Емкость_для_сбора_конденсата_универсальная_Schiedel_KERANOVA_d_250_мм">#REF!</definedName>
    <definedName name="Заглушка_ревизионного_отверстия_для_газа_и_жидкого_топлива_Schiedel_KERANOVA_d_120_мм" localSheetId="0">#REF!</definedName>
    <definedName name="Заглушка_ревизионного_отверстия_для_газа_и_жидкого_топлива_Schiedel_KERANOVA_d_140_мм" localSheetId="0">#REF!</definedName>
    <definedName name="Заглушка_ревизионного_отверстия_для_газа_и_жидкого_топлива_Schiedel_KERANOVA_d_140_мм">#REF!</definedName>
    <definedName name="Заглушка_ревизионного_отверстия_для_газа_и_жидкого_топлива_Schiedel_KERANOVA_d_160_мм" localSheetId="0">#REF!</definedName>
    <definedName name="Заглушка_ревизионного_отверстия_для_газа_и_жидкого_топлива_Schiedel_KERANOVA_d_160_мм">#REF!</definedName>
    <definedName name="Заглушка_ревизионного_отверстия_для_газа_и_жидкого_топлива_Schiedel_KERANOVA_d_180_мм" localSheetId="0">#REF!</definedName>
    <definedName name="Заглушка_ревизионного_отверстия_для_газа_и_жидкого_топлива_Schiedel_KERANOVA_d_180_мм">#REF!</definedName>
    <definedName name="Заглушка_ревизионного_отверстия_для_газа_и_жидкого_топлива_Schiedel_KERANOVA_d_200_мм" localSheetId="0">#REF!</definedName>
    <definedName name="Заглушка_ревизионного_отверстия_для_газа_и_жидкого_топлива_Schiedel_KERANOVA_d_200_мм">#REF!</definedName>
    <definedName name="Заглушка_ревизионного_отверстия_для_твердого_топлива_Schiedel_KERANOVA_d_120_мм" localSheetId="0">#REF!</definedName>
    <definedName name="Заглушка_ревизионного_отверстия_для_твердого_топлива_Schiedel_KERANOVA_d_140_мм" localSheetId="0">#REF!</definedName>
    <definedName name="Заглушка_ревизионного_отверстия_для_твердого_топлива_Schiedel_KERANOVA_d_140_мм">#REF!</definedName>
    <definedName name="Заглушка_ревизионного_отверстия_для_твердого_топлива_Schiedel_KERANOVA_d_160_мм" localSheetId="0">#REF!</definedName>
    <definedName name="Заглушка_ревизионного_отверстия_для_твердого_топлива_Schiedel_KERANOVA_d_160_мм">#REF!</definedName>
    <definedName name="Заглушка_ревизионного_отверстия_для_твердого_топлива_Schiedel_KERANOVA_d_180_мм" localSheetId="0">#REF!</definedName>
    <definedName name="Заглушка_ревизионного_отверстия_для_твердого_топлива_Schiedel_KERANOVA_d_180_мм">#REF!</definedName>
    <definedName name="Заглушка_ревизионного_отверстия_для_твердого_топлива_Schiedel_KERANOVA_d_200_мм" localSheetId="0">#REF!</definedName>
    <definedName name="Заглушка_ревизионного_отверстия_для_твердого_топлива_Schiedel_KERANOVA_d_200_мм">#REF!</definedName>
    <definedName name="Заглушка_ревизионного_отверстия_для_твердого_топлива_Schiedel_KERANOVA_d_250_мм" localSheetId="0">#REF!</definedName>
    <definedName name="Заглушка_ревизионного_отверстия_для_твердого_топлива_Schiedel_KERANOVA_d_250_мм">#REF!</definedName>
    <definedName name="Заглушка_тройника_Schiedel_ICS_25_d_180_мм" localSheetId="0">#REF!</definedName>
    <definedName name="Заглушка_тройника_Schiedel_ICS_25_d_180_мм">#REF!</definedName>
    <definedName name="Заглушка_тройника_Schiedel_ICS_25_d_200_мм" localSheetId="0">#REF!</definedName>
    <definedName name="Заглушка_тройника_Schiedel_ICS_25_d_200_мм">#REF!</definedName>
    <definedName name="Заглушка_тройника_Schiedel_ICS_25_d_230_мм" localSheetId="0">#REF!</definedName>
    <definedName name="Заглушка_тройника_Schiedel_ICS_25_d_230_мм">#REF!</definedName>
    <definedName name="Заглушка_тройника_Schiedel_ICS_25_d_250_мм" localSheetId="0">#REF!</definedName>
    <definedName name="Заглушка_тройника_Schiedel_ICS_25_d_250_мм">#REF!</definedName>
    <definedName name="Заглушка_тройника_Schiedel_ICS_25_d_300_мм" localSheetId="0">#REF!</definedName>
    <definedName name="Заглушка_тройника_Schiedel_ICS_25_d_300_мм">#REF!</definedName>
    <definedName name="Заглушка_тройника_с_отводом_конденсата_Schiedel_Permeter_25_d_130_мм_серый" localSheetId="0">#REF!</definedName>
    <definedName name="Заглушка_тройника_с_отводом_конденсата_Schiedel_Permeter_25_d_130_мм_серый">#REF!</definedName>
    <definedName name="Заглушка_тройника_с_отводом_конденсата_Schiedel_Permeter_25_d_130_мм_черный" localSheetId="0">#REF!</definedName>
    <definedName name="Заглушка_тройника_с_отводом_конденсата_Schiedel_Permeter_25_d_130_мм_черный">#REF!</definedName>
    <definedName name="Заглушка_тройника_с_отводом_конденсата_Schiedel_Permeter_25_d_150_мм_серый" localSheetId="0">#REF!</definedName>
    <definedName name="Заглушка_тройника_с_отводом_конденсата_Schiedel_Permeter_25_d_150_мм_серый">#REF!</definedName>
    <definedName name="Заглушка_тройника_с_отводом_конденсата_Schiedel_Permeter_25_d_150_мм_черный" localSheetId="0">#REF!</definedName>
    <definedName name="Заглушка_тройника_с_отводом_конденсата_Schiedel_Permeter_25_d_150_мм_черный">#REF!</definedName>
    <definedName name="Заглушка_тройника_с_отводом_конденсата_Schiedel_Permeter_25_d_200_мм_серый" localSheetId="0">#REF!</definedName>
    <definedName name="Заглушка_тройника_с_отводом_конденсата_Schiedel_Permeter_25_d_200_мм_серый">#REF!</definedName>
    <definedName name="Заглушка_тройника_с_отводом_конденсата_Schiedel_Permeter_25_d_200_мм_черный" localSheetId="0">#REF!</definedName>
    <definedName name="Заглушка_тройника_с_отводом_конденсата_Schiedel_Permeter_25_d_200_мм_черный">#REF!</definedName>
    <definedName name="Заглушка_тройника_с_отводом_конденсата_Schiedel_Permeter_25_d_250_мм_серый" localSheetId="0">#REF!</definedName>
    <definedName name="Заглушка_тройника_с_отводом_конденсата_Schiedel_Permeter_25_d_250_мм_серый">#REF!</definedName>
    <definedName name="Заглушка_тройника_с_отводом_конденсата_Schiedel_Permeter_25_d_250_мм_черный" localSheetId="0">#REF!</definedName>
    <definedName name="Заглушка_тройника_с_отводом_конденсата_Schiedel_Permeter_25_d_250_мм_черный">#REF!</definedName>
    <definedName name="Зонтик_Schiedel_KERANOVA_d_120_мм" localSheetId="0">#REF!</definedName>
    <definedName name="Зонтик_Schiedel_KERANOVA_d_140_мм" localSheetId="0">#REF!</definedName>
    <definedName name="Зонтик_Schiedel_KERANOVA_d_140_мм">#REF!</definedName>
    <definedName name="Зонтик_Schiedel_KERANOVA_d_160_мм" localSheetId="0">#REF!</definedName>
    <definedName name="Зонтик_Schiedel_KERANOVA_d_160_мм">#REF!</definedName>
    <definedName name="Зонтик_Schiedel_KERANOVA_d_180_мм" localSheetId="0">#REF!</definedName>
    <definedName name="Зонтик_Schiedel_KERANOVA_d_180_мм">#REF!</definedName>
    <definedName name="Зонтик_Schiedel_KERANOVA_d_200_мм" localSheetId="0">#REF!</definedName>
    <definedName name="Зонтик_Schiedel_KERANOVA_d_200_мм">#REF!</definedName>
    <definedName name="Зонтик_Schiedel_KERANOVA_d_250_мм" localSheetId="0">#REF!</definedName>
    <definedName name="Зонтик_Schiedel_KERANOVA_d_250_мм">#REF!</definedName>
    <definedName name="Зонтик_Наполеон_Final_без_вент_Schiedel_UNI_d_140_160_мм" localSheetId="0">#REF!</definedName>
    <definedName name="Зонтик_Наполеон_Final_без_вент_Schiedel_UNI_d_140_160_мм">#REF!</definedName>
    <definedName name="Зонтик_Наполеон_Final_без_вент_Schiedel_UNI_d_180_200_мм" localSheetId="0">#REF!</definedName>
    <definedName name="Зонтик_Наполеон_Final_без_вент_Schiedel_UNI_d_180_200_мм">#REF!</definedName>
    <definedName name="Зонтик_Наполеон_Final_с_вент_Schiedel_UNI_d_140_160_мм" localSheetId="0">#REF!</definedName>
    <definedName name="Зонтик_Наполеон_Final_с_вент_Schiedel_UNI_d_140_160_мм">#REF!</definedName>
    <definedName name="Зонтик_Наполеон_Final_с_вент_Schiedel_UNI_d_180_200_мм" localSheetId="0">#REF!</definedName>
    <definedName name="Зонтик_Наполеон_Final_с_вент_Schiedel_UNI_d_180_200_мм">#REF!</definedName>
    <definedName name="Зонтик_Наполеон_обмуровка_без_вент_Schiedel_UNI_d_140_160_мм" localSheetId="0">#REF!</definedName>
    <definedName name="Зонтик_Наполеон_обмуровка_без_вент_Schiedel_UNI_d_140_160_мм">#REF!</definedName>
    <definedName name="Зонтик_Наполеон_обмуровка_без_вент_Schiedel_UNI_d_180_200_мм" localSheetId="0">#REF!</definedName>
    <definedName name="Зонтик_Наполеон_обмуровка_без_вент_Schiedel_UNI_d_180_200_мм">#REF!</definedName>
    <definedName name="Зонтик_Наполеон_обмуровка_с_вент_Schiedel_UNI_d_140_160_мм" localSheetId="0">#REF!</definedName>
    <definedName name="Зонтик_Наполеон_обмуровка_с_вент_Schiedel_UNI_d_180_200_мм" localSheetId="0">#REF!</definedName>
    <definedName name="Искроуловитель_Schiedel_UNI_d_140_мм" localSheetId="0">#REF!</definedName>
    <definedName name="Искроуловитель_Schiedel_UNI_d_140_мм">#REF!</definedName>
    <definedName name="Искроуловитель_Schiedel_UNI_d_160_мм" localSheetId="0">#REF!</definedName>
    <definedName name="Искроуловитель_Schiedel_UNI_d_160_мм">#REF!</definedName>
    <definedName name="Искроуловитель_Schiedel_UNI_d_180_мм" localSheetId="0">#REF!</definedName>
    <definedName name="Искроуловитель_Schiedel_UNI_d_180_мм">#REF!</definedName>
    <definedName name="Искроуловитель_Schiedel_UNI_d_200_мм" localSheetId="0">#REF!</definedName>
    <definedName name="Искроуловитель_Schiedel_UNI_d_200_мм">#REF!</definedName>
    <definedName name="Кольцо_для_растяжек_Schiedel_ICS_25_d_180_мм" localSheetId="0">#REF!</definedName>
    <definedName name="Кольцо_для_растяжек_Schiedel_ICS_25_d_180_мм">#REF!</definedName>
    <definedName name="Кольцо_для_растяжек_Schiedel_ICS_25_d_200_мм" localSheetId="0">#REF!</definedName>
    <definedName name="Кольцо_для_растяжек_Schiedel_ICS_25_d_200_мм">#REF!</definedName>
    <definedName name="Кольцо_для_растяжек_Schiedel_ICS_25_d_230_мм" localSheetId="0">#REF!</definedName>
    <definedName name="Кольцо_для_растяжек_Schiedel_ICS_25_d_230_мм">#REF!</definedName>
    <definedName name="Кольцо_для_растяжек_Schiedel_ICS_25_d_250_мм" localSheetId="0">#REF!</definedName>
    <definedName name="Кольцо_для_растяжек_Schiedel_ICS_25_d_250_мм">#REF!</definedName>
    <definedName name="Кольцо_для_растяжек_Schiedel_ICS_25_d_280_мм" localSheetId="0">#REF!</definedName>
    <definedName name="Кольцо_для_растяжек_Schiedel_ICS_25_d_280_мм">#REF!</definedName>
    <definedName name="Кольцо_для_растяжек_Schiedel_ICS_25_d_300_мм" localSheetId="0">#REF!</definedName>
    <definedName name="Кольцо_для_растяжек_Schiedel_ICS_25_d_300_мм">#REF!</definedName>
    <definedName name="Комплект_арматурных_стержней_Schiedel_UNI_уп_6_шт" localSheetId="0">#REF!</definedName>
    <definedName name="Комплект_арматурных_стержней_Schiedel_UNI_уп_6_шт">#REF!</definedName>
    <definedName name="Комплект_базовый_UraTOP_высотой_1_5_м_Schiedel_UNI_d_140_мм" localSheetId="0">#REF!</definedName>
    <definedName name="Комплект_базовый_UraTOP_высотой_1_5_м_Schiedel_UNI_d_140_мм">#REF!</definedName>
    <definedName name="Комплект_базовый_UraTOP_высотой_1_5_м_Schiedel_UNI_d_160_мм" localSheetId="0">#REF!</definedName>
    <definedName name="Комплект_базовый_UraTOP_высотой_1_5_м_Schiedel_UNI_d_160_мм">#REF!</definedName>
    <definedName name="Комплект_базовый_UraTOP_высотой_1_5_м_Schiedel_UNI_d_180_мм" localSheetId="0">#REF!</definedName>
    <definedName name="Комплект_базовый_UraTOP_высотой_1_5_м_Schiedel_UNI_d_180_мм">#REF!</definedName>
    <definedName name="Комплект_базовый_UraTOP_высотой_1_5_м_Schiedel_UNI_d_200_мм" localSheetId="0">#REF!</definedName>
    <definedName name="Комплект_базовый_UraTOP_высотой_1_5_м_Schiedel_UNI_d_200_мм">#REF!</definedName>
    <definedName name="Комплект_базовый_UraTOP_высотой_1_5_м_с_вент_каналом_Schiedel_UNI_d_140_мм" localSheetId="0">#REF!</definedName>
    <definedName name="Комплект_базовый_UraTOP_высотой_1_5_м_с_вент_каналом_Schiedel_UNI_d_140_мм">#REF!</definedName>
    <definedName name="Комплект_базовый_UraTOP_высотой_1_5_м_с_вент_каналом_Schiedel_UNI_d_160_мм" localSheetId="0">#REF!</definedName>
    <definedName name="Комплект_базовый_UraTOP_высотой_1_5_м_с_вент_каналом_Schiedel_UNI_d_160_мм">#REF!</definedName>
    <definedName name="Комплект_базовый_UraTOP_высотой_1_5_м_с_вент_каналом_Schiedel_UNI_d_180_мм" localSheetId="0">#REF!</definedName>
    <definedName name="Комплект_базовый_UraTOP_высотой_1_5_м_с_вент_каналом_Schiedel_UNI_d_180_мм">#REF!</definedName>
    <definedName name="Комплект_базовый_UraTOP_высотой_1_5_м_с_вент_каналом_Schiedel_UNI_d_200_мм" localSheetId="0">#REF!</definedName>
    <definedName name="Комплект_базовый_UraTOP_высотой_1_5_м_с_вент_каналом_Schiedel_UNI_d_200_мм">#REF!</definedName>
    <definedName name="Комплект_дымохода_0_33_п_м_Schiedel_UNI_d_140_мм" localSheetId="0">#REF!</definedName>
    <definedName name="Комплект_дымохода_0_33_п_м_Schiedel_UNI_d_140_мм">#REF!</definedName>
    <definedName name="Комплект_дымохода_0_33_п_м_Schiedel_UNI_d_160_мм" localSheetId="0">#REF!</definedName>
    <definedName name="Комплект_дымохода_0_33_п_м_Schiedel_UNI_d_160_мм">#REF!</definedName>
    <definedName name="Комплект_дымохода_0_33_п_м_Schiedel_UNI_d_180_мм" localSheetId="0">#REF!</definedName>
    <definedName name="Комплект_дымохода_0_33_п_м_Schiedel_UNI_d_180_мм">#REF!</definedName>
    <definedName name="Комплект_дымохода_0_33_п_м_Schiedel_UNI_d_200_мм" localSheetId="0">#REF!</definedName>
    <definedName name="Комплект_дымохода_0_33_п_м_Schiedel_UNI_d_200_мм">#REF!</definedName>
    <definedName name="Комплект_дымохода_с_вент_каналом_0_33_п_м_Schiedel_UNI_d_140_мм" localSheetId="0">#REF!</definedName>
    <definedName name="Комплект_дымохода_с_вент_каналом_0_33_п_м_Schiedel_UNI_d_140_мм">#REF!</definedName>
    <definedName name="Комплект_дымохода_с_вент_каналом_0_33_п_м_Schiedel_UNI_d_160_мм" localSheetId="0">#REF!</definedName>
    <definedName name="Комплект_дымохода_с_вент_каналом_0_33_п_м_Schiedel_UNI_d_160_мм">#REF!</definedName>
    <definedName name="Комплект_дымохода_с_вент_каналом_0_33_п_м_Schiedel_UNI_d_180_мм" localSheetId="0">#REF!</definedName>
    <definedName name="Комплект_дымохода_с_вент_каналом_0_33_п_м_Schiedel_UNI_d_180_мм">#REF!</definedName>
    <definedName name="Комплект_дымохода_с_вент_каналом_0_33_п_м_Schiedel_UNI_d_200_мм" localSheetId="0">#REF!</definedName>
    <definedName name="Комплект_дымохода_с_вент_каналом_0_33_п_м_Schiedel_UNI_d_200_мм">#REF!</definedName>
    <definedName name="Комплект_креплений_к_кровле_Schiedel" localSheetId="0">#REF!</definedName>
    <definedName name="Комплект_креплений_к_кровле_Schiedel">#REF!</definedName>
    <definedName name="Комплект_подключения_потребителя_нерж_сталь_Schiedel_UNI_d_140_мм" localSheetId="0">#REF!</definedName>
    <definedName name="Комплект_подключения_потребителя_нерж_сталь_Schiedel_UNI_d_140_мм">#REF!</definedName>
    <definedName name="Комплект_подключения_потребителя_нерж_сталь_Schiedel_UNI_d_160_мм" localSheetId="0">#REF!</definedName>
    <definedName name="Комплект_подключения_потребителя_нерж_сталь_Schiedel_UNI_d_160_мм">#REF!</definedName>
    <definedName name="Комплект_подключения_потребителя_нерж_сталь_Schiedel_UNI_d_180_мм" localSheetId="0">#REF!</definedName>
    <definedName name="Комплект_подключения_потребителя_нерж_сталь_Schiedel_UNI_d_180_мм">#REF!</definedName>
    <definedName name="Комплект_подключения_потребителя_нерж_сталь_Schiedel_UNI_d_200_мм" localSheetId="0">#REF!</definedName>
    <definedName name="Комплект_подключения_потребителя_нерж_сталь_Schiedel_UNI_d_200_мм">#REF!</definedName>
    <definedName name="Комплект_удлинения_UraTOP_высотой_1_0_м_Schiedel_UNI_d_160_мм" localSheetId="0">#REF!</definedName>
    <definedName name="Комплект_удлинения_UraTOP_высотой_1_0_м_Schiedel_UNI_d_160_мм">#REF!</definedName>
    <definedName name="Комплект_удлинения_UraTOP_высотой_1_0_м_Schiedel_UNI_d_200_мм" localSheetId="0">#REF!</definedName>
    <definedName name="Комплект_удлинения_UraTOP_высотой_1_0_м_Schiedel_UNI_d_200_мм">#REF!</definedName>
    <definedName name="Комплект_удлинения_UraTOP_высотой_1_0_м_с_вент_каналом_Schiedel_UNI_d_160_мм" localSheetId="0">#REF!</definedName>
    <definedName name="Комплект_удлинения_UraTOP_высотой_1_0_м_с_вент_каналом_Schiedel_UNI_d_180_мм" localSheetId="0">#REF!</definedName>
    <definedName name="Консольная_плита_Schiedel_UNI_d_140_160_мм" localSheetId="0">#REF!</definedName>
    <definedName name="Консольная_плита_Schiedel_UNI_d_140_160_мм">#REF!</definedName>
    <definedName name="Консольная_плита_Schiedel_UNI_d_180_200_мм" localSheetId="0">#REF!</definedName>
    <definedName name="Консольная_плита_Schiedel_UNI_d_180_200_мм">#REF!</definedName>
    <definedName name="Консольная_плита_с_вент_каналом_Schiedel_UNI_d_140_160_мм" localSheetId="0">#REF!</definedName>
    <definedName name="Консольная_плита_с_вент_каналом_Schiedel_UNI_d_140_160_мм">#REF!</definedName>
    <definedName name="Консольная_плита_с_вент_каналом_Schiedel_UNI_d_180_200_мм" localSheetId="0">#REF!</definedName>
    <definedName name="Консольная_плита_с_вент_каналом_Schiedel_UNI_d_180_200_мм">#REF!</definedName>
    <definedName name="Конус_Schiedel_ICS_25_d_130_мм" localSheetId="0">#REF!</definedName>
    <definedName name="Конус_Schiedel_ICS_25_d_130_мм">#REF!</definedName>
    <definedName name="Конус_Schiedel_ICS_25_d_150_мм" localSheetId="0">#REF!</definedName>
    <definedName name="Конус_Schiedel_ICS_25_d_150_мм">#REF!</definedName>
    <definedName name="Конус_Schiedel_ICS_25_d_180_мм" localSheetId="0">#REF!</definedName>
    <definedName name="Конус_Schiedel_ICS_25_d_180_мм">#REF!</definedName>
    <definedName name="Конус_Schiedel_ICS_25_d_200_мм" localSheetId="0">#REF!</definedName>
    <definedName name="Конус_Schiedel_ICS_25_d_200_мм">#REF!</definedName>
    <definedName name="Конус_Schiedel_ICS_25_d_230_мм" localSheetId="0">#REF!</definedName>
    <definedName name="Конус_Schiedel_ICS_25_d_230_мм">#REF!</definedName>
    <definedName name="Конус_Schiedel_ICS_25_d_250_мм" localSheetId="0">#REF!</definedName>
    <definedName name="Конус_Schiedel_ICS_25_d_250_мм">#REF!</definedName>
    <definedName name="Конус_Schiedel_KERASTAR_d_140_мм" localSheetId="0">#REF!</definedName>
    <definedName name="Конус_Schiedel_KERASTAR_d_140_мм">#REF!</definedName>
    <definedName name="Конус_Schiedel_KERASTAR_d_160_мм" localSheetId="0">#REF!</definedName>
    <definedName name="Конус_Schiedel_KERASTAR_d_160_мм">#REF!</definedName>
    <definedName name="Конус_Schiedel_KERASTAR_d_180_мм" localSheetId="0">#REF!</definedName>
    <definedName name="Конус_Schiedel_KERASTAR_d_180_мм">#REF!</definedName>
    <definedName name="Конус_Schiedel_KERASTAR_d_200_мм" localSheetId="0">#REF!</definedName>
    <definedName name="Конус_Schiedel_KERASTAR_d_200_мм">#REF!</definedName>
    <definedName name="Конус_Schiedel_KERASTAR_d_250_мм" localSheetId="0">#REF!</definedName>
    <definedName name="Конус_Schiedel_KERASTAR_d_250_мм">#REF!</definedName>
    <definedName name="Конус_Schiedel_Permeter_25_d_130_мм_серый" localSheetId="0">#REF!</definedName>
    <definedName name="Конус_Schiedel_Permeter_25_d_130_мм_серый">#REF!</definedName>
    <definedName name="Конус_Schiedel_Permeter_25_d_130_мм_черный" localSheetId="0">#REF!</definedName>
    <definedName name="Конус_Schiedel_Permeter_25_d_130_мм_черный">#REF!</definedName>
    <definedName name="Конус_Schiedel_Permeter_25_d_150_мм_серый" localSheetId="0">#REF!</definedName>
    <definedName name="Конус_Schiedel_Permeter_25_d_150_мм_серый">#REF!</definedName>
    <definedName name="Конус_Schiedel_Permeter_25_d_150_мм_черный" localSheetId="0">#REF!</definedName>
    <definedName name="Конус_Schiedel_Permeter_25_d_150_мм_черный">#REF!</definedName>
    <definedName name="Конус_Schiedel_Permeter_25_d_200_мм_серый" localSheetId="0">#REF!</definedName>
    <definedName name="Конус_Schiedel_Permeter_25_d_200_мм_серый">#REF!</definedName>
    <definedName name="Конус_Schiedel_Permeter_25_d_200_мм_черный" localSheetId="0">#REF!</definedName>
    <definedName name="Конус_Schiedel_Permeter_25_d_200_мм_черный">#REF!</definedName>
    <definedName name="Конус_Schiedel_Permeter_25_d_250_мм_серый" localSheetId="0">#REF!</definedName>
    <definedName name="Конус_Schiedel_Permeter_25_d_250_мм_серый">#REF!</definedName>
    <definedName name="Конус_Schiedel_Permeter_25_d_250_мм_черный" localSheetId="0">#REF!</definedName>
    <definedName name="Конус_Schiedel_Permeter_25_d_250_мм_черный">#REF!</definedName>
    <definedName name="Конус_с_зонтиком_Schiedel_ICS_25_d_130_мм" localSheetId="0">#REF!</definedName>
    <definedName name="Конус_с_зонтиком_Schiedel_ICS_25_d_130_мм">#REF!</definedName>
    <definedName name="Конус_с_зонтиком_Schiedel_ICS_25_d_150_мм" localSheetId="0">#REF!</definedName>
    <definedName name="Конус_с_зонтиком_Schiedel_ICS_25_d_150_мм">#REF!</definedName>
    <definedName name="Конус_с_зонтиком_Schiedel_ICS_25_d_180_мм" localSheetId="0">#REF!</definedName>
    <definedName name="Конус_с_зонтиком_Schiedel_ICS_25_d_180_мм">#REF!</definedName>
    <definedName name="Конус_с_зонтиком_Schiedel_ICS_25_d_200_мм" localSheetId="0">#REF!</definedName>
    <definedName name="Конус_с_зонтиком_Schiedel_ICS_25_d_200_мм">#REF!</definedName>
    <definedName name="Конус_с_зонтиком_Schiedel_ICS_25_d_230_мм" localSheetId="0">#REF!</definedName>
    <definedName name="Конус_с_зонтиком_Schiedel_ICS_25_d_230_мм">#REF!</definedName>
    <definedName name="Конус_с_зонтиком_Schiedel_ICS_25_d_250_мм" localSheetId="0">#REF!</definedName>
    <definedName name="Конус_с_зонтиком_Schiedel_ICS_25_d_250_мм">#REF!</definedName>
    <definedName name="Конус_с_зонтиком_Schiedel_KERASTAR_d_140_мм" localSheetId="0">#REF!</definedName>
    <definedName name="Конус_с_зонтиком_Schiedel_KERASTAR_d_140_мм">#REF!</definedName>
    <definedName name="Конус_с_зонтиком_Schiedel_KERASTAR_d_160_мм" localSheetId="0">#REF!</definedName>
    <definedName name="Конус_с_зонтиком_Schiedel_KERASTAR_d_160_мм">#REF!</definedName>
    <definedName name="Конус_с_зонтиком_Schiedel_KERASTAR_d_180_мм" localSheetId="0">#REF!</definedName>
    <definedName name="Конус_с_зонтиком_Schiedel_KERASTAR_d_180_мм">#REF!</definedName>
    <definedName name="Конус_с_зонтиком_Schiedel_KERASTAR_d_200_мм" localSheetId="0">#REF!</definedName>
    <definedName name="Конус_с_зонтиком_Schiedel_KERASTAR_d_200_мм">#REF!</definedName>
    <definedName name="Конус_с_зонтиком_Schiedel_KERASTAR_d_250_мм" localSheetId="0">#REF!</definedName>
    <definedName name="Конус_с_зонтиком_Schiedel_KERASTAR_d_250_мм">#REF!</definedName>
    <definedName name="Конус_с_зонтиком_Schiedel_Permeter_25_d_130_мм_серый" localSheetId="0">#REF!</definedName>
    <definedName name="Конус_с_зонтиком_Schiedel_Permeter_25_d_130_мм_серый">#REF!</definedName>
    <definedName name="Конус_с_зонтиком_Schiedel_Permeter_25_d_130_мм_черный" localSheetId="0">#REF!</definedName>
    <definedName name="Конус_с_зонтиком_Schiedel_Permeter_25_d_130_мм_черный">#REF!</definedName>
    <definedName name="Конус_с_зонтиком_Schiedel_Permeter_25_d_150_мм_серый" localSheetId="0">#REF!</definedName>
    <definedName name="Конус_с_зонтиком_Schiedel_Permeter_25_d_150_мм_серый">#REF!</definedName>
    <definedName name="Конус_с_зонтиком_Schiedel_Permeter_25_d_150_мм_черный" localSheetId="0">#REF!</definedName>
    <definedName name="Конус_с_зонтиком_Schiedel_Permeter_25_d_150_мм_черный">#REF!</definedName>
    <definedName name="Конус_с_зонтиком_Schiedel_Permeter_25_d_200_мм_серый" localSheetId="0">#REF!</definedName>
    <definedName name="Конус_с_зонтиком_Schiedel_Permeter_25_d_200_мм_серый">#REF!</definedName>
    <definedName name="Конус_с_зонтиком_Schiedel_Permeter_25_d_200_мм_черный" localSheetId="0">#REF!</definedName>
    <definedName name="Конус_с_зонтиком_Schiedel_Permeter_25_d_200_мм_черный">#REF!</definedName>
    <definedName name="Конус_с_зонтиком_Schiedel_Permeter_25_d_250_мм_серый" localSheetId="0">#REF!</definedName>
    <definedName name="Конус_с_зонтиком_Schiedel_Permeter_25_d_250_мм_серый">#REF!</definedName>
    <definedName name="Конус_с_зонтиком_Schiedel_Permeter_25_d_250_мм_черный" localSheetId="0">#REF!</definedName>
    <definedName name="Конус_с_зонтиком_Schiedel_Permeter_25_d_250_мм_черный">#REF!</definedName>
    <definedName name="Манжета_витоновая_Schiedel_ICS_25_d_130_мм" localSheetId="0">#REF!</definedName>
    <definedName name="Манжета_витоновая_Schiedel_ICS_25_d_130_мм">#REF!</definedName>
    <definedName name="Манжета_витоновая_Schiedel_ICS_25_d_150_мм" localSheetId="0">#REF!</definedName>
    <definedName name="Манжета_витоновая_Schiedel_ICS_25_d_150_мм">#REF!</definedName>
    <definedName name="Манжета_витоновая_Schiedel_ICS_25_d_180_мм" localSheetId="0">#REF!</definedName>
    <definedName name="Манжета_витоновая_Schiedel_ICS_25_d_180_мм">#REF!</definedName>
    <definedName name="Манжета_витоновая_Schiedel_ICS_25_d_200_мм" localSheetId="0">#REF!</definedName>
    <definedName name="Манжета_витоновая_Schiedel_ICS_25_d_200_мм">#REF!</definedName>
    <definedName name="Манжета_витоновая_Schiedel_ICS_25_d_230_мм" localSheetId="0">#REF!</definedName>
    <definedName name="Манжета_витоновая_Schiedel_ICS_25_d_250_мм" localSheetId="0">#REF!</definedName>
    <definedName name="Манжета_витоновая_Schiedel_ICS_25_d_250_мм">#REF!</definedName>
    <definedName name="Монтажная_рамка_Schiedel_KERANOVA_d_120_160_мм" localSheetId="0">#REF!</definedName>
    <definedName name="Монтажная_рамка_Schiedel_KERANOVA_d_120_160_мм">#REF!</definedName>
    <definedName name="Монтажная_рамка_Schiedel_KERANOVA_d_180_250_мм" localSheetId="0">#REF!</definedName>
    <definedName name="Монтажная_рамка_Schiedel_KERANOVA_d_180_250_мм">#REF!</definedName>
    <definedName name="Настенная_консоль_для_удлинения_L_130_мм_Schiedel_ICS_25" localSheetId="0">#REF!</definedName>
    <definedName name="Настенная_консоль_для_удлинения_L_130_мм_Schiedel_ICS_25">#REF!</definedName>
    <definedName name="Настенная_консоль_для_удлинения_L_176_мм_Schiedel_ICS_25" localSheetId="0">#REF!</definedName>
    <definedName name="Настенная_консоль_для_удлинения_L_176_мм_Schiedel_ICS_25">#REF!</definedName>
    <definedName name="Настенная_консоль_для_удлинения_L_250_мм_Schiedel_ICS_25" localSheetId="0">#REF!</definedName>
    <definedName name="Настенная_консоль_для_удлинения_L_250_мм_Schiedel_ICS_25">#REF!</definedName>
    <definedName name="Настенная_консоль_для_удлинения_L_300_мм_Schiedel_ICS_25" localSheetId="0">#REF!</definedName>
    <definedName name="Настенная_консоль_для_удлинения_L_300_мм_Schiedel_ICS_25">#REF!</definedName>
    <definedName name="Настенная_консоль_для_удлинения_L_450_мм_Schiedel_ICS_25" localSheetId="0">#REF!</definedName>
    <definedName name="Настенная_консоль_для_удлинения_L_450_мм_Schiedel_ICS_25">#REF!</definedName>
    <definedName name="Настенная_консоль_для_удлинения_L_550_мм_Schiedel_ICS_25" localSheetId="0">#REF!</definedName>
    <definedName name="Настенная_консоль_для_удлинения_L_550_мм_Schiedel_ICS_25">#REF!</definedName>
    <definedName name="Настенный_хомут_50_мм_Schiedel_KERASTAR_d_140_мм" localSheetId="0">#REF!</definedName>
    <definedName name="Настенный_хомут_50_мм_Schiedel_KERASTAR_d_140_мм">#REF!</definedName>
    <definedName name="Настенный_хомут_50_мм_Schiedel_KERASTAR_d_160_мм" localSheetId="0">#REF!</definedName>
    <definedName name="Настенный_хомут_50_мм_Schiedel_KERASTAR_d_160_мм">#REF!</definedName>
    <definedName name="Настенный_хомут_50_мм_Schiedel_KERASTAR_d_180_мм" localSheetId="0">#REF!</definedName>
    <definedName name="Настенный_хомут_50_мм_Schiedel_KERASTAR_d_180_мм">#REF!</definedName>
    <definedName name="Настенный_хомут_50_мм_Schiedel_KERASTAR_d_200_мм" localSheetId="0">#REF!</definedName>
    <definedName name="Настенный_хомут_50_мм_Schiedel_KERASTAR_d_200_мм">#REF!</definedName>
    <definedName name="Настенный_хомут_50_мм_Schiedel_KERASTAR_d_250_мм" localSheetId="0">#REF!</definedName>
    <definedName name="Настенный_хомут_50_мм_Schiedel_KERASTAR_d_250_мм">#REF!</definedName>
    <definedName name="Настенный_хомут_раздвижной_50_мм_Schiedel_ICS_25_d_180_мм" localSheetId="0">#REF!</definedName>
    <definedName name="Настенный_хомут_раздвижной_50_мм_Schiedel_ICS_25_d_180_мм">#REF!</definedName>
    <definedName name="Настенный_хомут_раздвижной_50_мм_Schiedel_ICS_25_d_200_мм" localSheetId="0">#REF!</definedName>
    <definedName name="Настенный_хомут_раздвижной_50_мм_Schiedel_ICS_25_d_200_мм">#REF!</definedName>
    <definedName name="Настенный_хомут_раздвижной_50_мм_Schiedel_ICS_25_d_230_мм" localSheetId="0">#REF!</definedName>
    <definedName name="Настенный_хомут_раздвижной_50_мм_Schiedel_ICS_25_d_230_мм">#REF!</definedName>
    <definedName name="Настенный_хомут_раздвижной_50_мм_Schiedel_ICS_25_d_250_мм" localSheetId="0">#REF!</definedName>
    <definedName name="Настенный_хомут_раздвижной_50_мм_Schiedel_ICS_25_d_250_мм">#REF!</definedName>
    <definedName name="Настенный_хомут_раздвижной_50_мм_Schiedel_ICS_25_d_280_мм" localSheetId="0">#REF!</definedName>
    <definedName name="Настенный_хомут_раздвижной_50_мм_Schiedel_ICS_25_d_280_мм">#REF!</definedName>
    <definedName name="Настенный_хомут_раздвижной_50_мм_Schiedel_ICS_25_d_300_мм" localSheetId="0">#REF!</definedName>
    <definedName name="Настенный_хомут_раздвижной_50_мм_Schiedel_ICS_25_d_300_мм">#REF!</definedName>
    <definedName name="Настенный_элемент_с_емкостью_для_сбора_золы_Schiedel_KERASTAR_d_140_мм" localSheetId="0">#REF!</definedName>
    <definedName name="Настенный_элемент_с_емкостью_для_сбора_золы_Schiedel_KERASTAR_d_140_мм">#REF!</definedName>
    <definedName name="Настенный_элемент_с_емкостью_для_сбора_золы_Schiedel_KERASTAR_d_160_мм" localSheetId="0">#REF!</definedName>
    <definedName name="Настенный_элемент_с_емкостью_для_сбора_золы_Schiedel_KERASTAR_d_160_мм">#REF!</definedName>
    <definedName name="Настенный_элемент_с_емкостью_для_сбора_золы_Schiedel_KERASTAR_d_180_мм" localSheetId="0">#REF!</definedName>
    <definedName name="Настенный_элемент_с_емкостью_для_сбора_золы_Schiedel_KERASTAR_d_180_мм">#REF!</definedName>
    <definedName name="Настенный_элемент_с_емкостью_для_сбора_золы_Schiedel_KERASTAR_d_200_мм" localSheetId="0">#REF!</definedName>
    <definedName name="Настенный_элемент_с_емкостью_для_сбора_золы_Schiedel_KERASTAR_d_200_мм">#REF!</definedName>
    <definedName name="Настенный_элемент_с_емкостью_для_сбора_золы_Schiedel_KERASTAR_d_250_мм" localSheetId="0">#REF!</definedName>
    <definedName name="Настенный_элемент_с_емкостью_для_сбора_золы_Schiedel_KERASTAR_d_250_мм">#REF!</definedName>
    <definedName name="Настенный_элемент_с_отводом_конденсата_Schiedel_KERASTAR_d_140_мм" localSheetId="0">#REF!</definedName>
    <definedName name="Настенный_элемент_с_отводом_конденсата_Schiedel_KERASTAR_d_140_мм">#REF!</definedName>
    <definedName name="Настенный_элемент_с_отводом_конденсата_Schiedel_KERASTAR_d_160_мм" localSheetId="0">#REF!</definedName>
    <definedName name="Настенный_элемент_с_отводом_конденсата_Schiedel_KERASTAR_d_160_мм">#REF!</definedName>
    <definedName name="Настенный_элемент_с_отводом_конденсата_Schiedel_KERASTAR_d_180_мм" localSheetId="0">#REF!</definedName>
    <definedName name="Настенный_элемент_с_отводом_конденсата_Schiedel_KERASTAR_d_180_мм">#REF!</definedName>
    <definedName name="Настенный_элемент_с_отводом_конденсата_Schiedel_KERASTAR_d_200_мм" localSheetId="0">#REF!</definedName>
    <definedName name="Настенный_элемент_с_отводом_конденсата_Schiedel_KERASTAR_d_200_мм">#REF!</definedName>
    <definedName name="Настенный_элемент_с_отводом_конденсата_Schiedel_KERASTAR_d_250_мм" localSheetId="0">#REF!</definedName>
    <definedName name="Настенный_элемент_с_отводом_конденсата_Schiedel_KERASTAR_d_250_мм">#REF!</definedName>
    <definedName name="Нижний_элемент_с_отводом_конденсата_Schiedel_KERASTAR_d_140_мм" localSheetId="0">#REF!</definedName>
    <definedName name="Нижний_элемент_с_отводом_конденсата_Schiedel_KERASTAR_d_140_мм">#REF!</definedName>
    <definedName name="Нижний_элемент_с_отводом_конденсата_Schiedel_KERASTAR_d_160_мм" localSheetId="0">#REF!</definedName>
    <definedName name="Нижний_элемент_с_отводом_конденсата_Schiedel_KERASTAR_d_160_мм">#REF!</definedName>
    <definedName name="Нижний_элемент_с_отводом_конденсата_Schiedel_KERASTAR_d_180_мм" localSheetId="0">#REF!</definedName>
    <definedName name="Нижний_элемент_с_отводом_конденсата_Schiedel_KERASTAR_d_180_мм">#REF!</definedName>
    <definedName name="Нижний_элемент_с_отводом_конденсата_Schiedel_KERASTAR_d_200_мм" localSheetId="0">#REF!</definedName>
    <definedName name="Нижний_элемент_с_отводом_конденсата_Schiedel_KERASTAR_d_200_мм">#REF!</definedName>
    <definedName name="Нижний_элемент_с_отводом_конденсата_Schiedel_KERASTAR_d_250_мм" localSheetId="0">#REF!</definedName>
    <definedName name="Нижний_элемент_с_отводом_конденсата_Schiedel_KERASTAR_d_250_мм">#REF!</definedName>
    <definedName name="Опорная_консоль_L_1120_мм_Schiedel_ICS_25" localSheetId="0">#REF!</definedName>
    <definedName name="Опорная_консоль_L_1120_мм_Schiedel_ICS_25">#REF!</definedName>
    <definedName name="Опорная_консоль_L_475_мм_Schiedel_ICS_25" localSheetId="0">#REF!</definedName>
    <definedName name="Опорная_консоль_L_475_мм_Schiedel_ICS_25">#REF!</definedName>
    <definedName name="Опорная_консоль_L_475_мм_Schiedel_KERASTAR" localSheetId="0">#REF!</definedName>
    <definedName name="Опорная_консоль_L_475_мм_Schiedel_KERASTAR">#REF!</definedName>
    <definedName name="Опорная_консоль_L_475_мм_Schiedel_Permeter_25_серый" localSheetId="0">#REF!</definedName>
    <definedName name="Опорная_консоль_L_475_мм_Schiedel_Permeter_25_серый">#REF!</definedName>
    <definedName name="Опорная_консоль_L_475_мм_Schiedel_Permeter_25_черный" localSheetId="0">#REF!</definedName>
    <definedName name="Опорная_консоль_L_475_мм_Schiedel_Permeter_25_черный">#REF!</definedName>
    <definedName name="Опорная_консоль_L_570_мм_Schiedel_ICS_25" localSheetId="0">#REF!</definedName>
    <definedName name="Опорная_консоль_L_570_мм_Schiedel_ICS_25">#REF!</definedName>
    <definedName name="Опорная_консоль_L_570_мм_Schiedel_Permeter_25_серый" localSheetId="0">#REF!</definedName>
    <definedName name="Опорная_консоль_L_570_мм_Schiedel_Permeter_25_серый">#REF!</definedName>
    <definedName name="Опорная_консоль_L_570_мм_Schiedel_Permeter_25_черный" localSheetId="0">#REF!</definedName>
    <definedName name="Опорная_консоль_L_570_мм_Schiedel_Permeter_25_черный">#REF!</definedName>
    <definedName name="Опорная_консоль_L_620_мм_Schiedel_ICS_25" localSheetId="0">#REF!</definedName>
    <definedName name="Опорная_консоль_L_620_мм_Schiedel_ICS_25">#REF!</definedName>
    <definedName name="Опорная_консоль_L_720_мм_Schiedel_ICS_25" localSheetId="0">#REF!</definedName>
    <definedName name="Опорная_консоль_L_720_мм_Schiedel_ICS_25">#REF!</definedName>
    <definedName name="Опорная_консоль_L_820_мм_Schiedel_ICS_25" localSheetId="0">#REF!</definedName>
    <definedName name="Опорная_консоль_L_820_мм_Schiedel_ICS_25">#REF!</definedName>
    <definedName name="Опорный_элемент_напольный_с_отводом_конденсата_L_1_м_Schiedel_ICS_25_d_130_мм" localSheetId="0">#REF!</definedName>
    <definedName name="Опорный_элемент_напольный_с_отводом_конденсата_L_1_м_Schiedel_ICS_25_d_130_мм">#REF!</definedName>
    <definedName name="Опорный_элемент_напольный_с_отводом_конденсата_L_1_м_Schiedel_ICS_25_d_150_мм" localSheetId="0">#REF!</definedName>
    <definedName name="Опорный_элемент_напольный_с_отводом_конденсата_L_1_м_Schiedel_ICS_25_d_150_мм">#REF!</definedName>
    <definedName name="Опорный_элемент_напольный_с_отводом_конденсата_L_1_м_Schiedel_ICS_25_d_180_мм" localSheetId="0">#REF!</definedName>
    <definedName name="Опорный_элемент_напольный_с_отводом_конденсата_L_1_м_Schiedel_ICS_25_d_180_мм">#REF!</definedName>
    <definedName name="Опорный_элемент_напольный_с_отводом_конденсата_L_1_м_Schiedel_ICS_25_d_200_мм" localSheetId="0">#REF!</definedName>
    <definedName name="Опорный_элемент_напольный_с_отводом_конденсата_L_1_м_Schiedel_ICS_25_d_200_мм">#REF!</definedName>
    <definedName name="Опорный_элемент_напольный_с_отводом_конденсата_L_1_м_Schiedel_ICS_25_d_230_мм" localSheetId="0">#REF!</definedName>
    <definedName name="Опорный_элемент_напольный_с_отводом_конденсата_L_1_м_Schiedel_ICS_25_d_230_мм">#REF!</definedName>
    <definedName name="Опорный_элемент_напольный_с_отводом_конденсата_L_1_м_Schiedel_ICS_25_d_250_мм" localSheetId="0">#REF!</definedName>
    <definedName name="Опорный_элемент_напольный_с_отводом_конденсата_L_1_м_Schiedel_ICS_25_d_250_мм">#REF!</definedName>
    <definedName name="Опорный_элемент_напольный_с_отводом_конденсата_L_1_м_Schiedel_Permeter_25_d_130_мм_серый" localSheetId="0">#REF!</definedName>
    <definedName name="Опорный_элемент_напольный_с_отводом_конденсата_L_1_м_Schiedel_Permeter_25_d_130_мм_серый">#REF!</definedName>
    <definedName name="Опорный_элемент_напольный_с_отводом_конденсата_L_1_м_Schiedel_Permeter_25_d_130_мм_черный" localSheetId="0">#REF!</definedName>
    <definedName name="Опорный_элемент_напольный_с_отводом_конденсата_L_1_м_Schiedel_Permeter_25_d_130_мм_черный">#REF!</definedName>
    <definedName name="Опорный_элемент_напольный_с_отводом_конденсата_L_1_м_Schiedel_Permeter_25_d_150_мм_серый" localSheetId="0">#REF!</definedName>
    <definedName name="Опорный_элемент_напольный_с_отводом_конденсата_L_1_м_Schiedel_Permeter_25_d_150_мм_серый">#REF!</definedName>
    <definedName name="Опорный_элемент_напольный_с_отводом_конденсата_L_1_м_Schiedel_Permeter_25_d_150_мм_черный" localSheetId="0">#REF!</definedName>
    <definedName name="Опорный_элемент_напольный_с_отводом_конденсата_L_1_м_Schiedel_Permeter_25_d_150_мм_черный">#REF!</definedName>
    <definedName name="Опорный_элемент_напольный_с_отводом_конденсата_L_1_м_Schiedel_Permeter_25_d_200_мм_серый" localSheetId="0">#REF!</definedName>
    <definedName name="Опорный_элемент_напольный_с_отводом_конденсата_L_1_м_Schiedel_Permeter_25_d_200_мм_серый">#REF!</definedName>
    <definedName name="Опорный_элемент_напольный_с_отводом_конденсата_L_1_м_Schiedel_Permeter_25_d_200_мм_черный" localSheetId="0">#REF!</definedName>
    <definedName name="Опорный_элемент_напольный_с_отводом_конденсата_L_1_м_Schiedel_Permeter_25_d_200_мм_черный">#REF!</definedName>
    <definedName name="Опорный_элемент_напольный_с_отводом_конденсата_L_1_м_Schiedel_Permeter_25_d_250_мм_серый" localSheetId="0">#REF!</definedName>
    <definedName name="Опорный_элемент_напольный_с_отводом_конденсата_L_1_м_Schiedel_Permeter_25_d_250_мм_серый">#REF!</definedName>
    <definedName name="Опорный_элемент_напольный_с_отводом_конденсата_L_1_м_Schiedel_Permeter_25_d_250_мм_черный" localSheetId="0">#REF!</definedName>
    <definedName name="Опорный_элемент_напольный_с_отводом_конденсата_L_1_м_Schiedel_Permeter_25_d_250_мм_черный">#REF!</definedName>
    <definedName name="Опорный_элемент_промежуточный_Schiedel_ICS_25_d_130_мм" localSheetId="0">#REF!</definedName>
    <definedName name="Опорный_элемент_промежуточный_Schiedel_ICS_25_d_130_мм">#REF!</definedName>
    <definedName name="Опорный_элемент_промежуточный_Schiedel_ICS_25_d_150_мм" localSheetId="0">#REF!</definedName>
    <definedName name="Опорный_элемент_промежуточный_Schiedel_ICS_25_d_150_мм">#REF!</definedName>
    <definedName name="Опорный_элемент_промежуточный_Schiedel_ICS_25_d_180_мм" localSheetId="0">#REF!</definedName>
    <definedName name="Опорный_элемент_промежуточный_Schiedel_ICS_25_d_180_мм">#REF!</definedName>
    <definedName name="Опорный_элемент_промежуточный_Schiedel_ICS_25_d_200_мм" localSheetId="0">#REF!</definedName>
    <definedName name="Опорный_элемент_промежуточный_Schiedel_ICS_25_d_200_мм">#REF!</definedName>
    <definedName name="Опорный_элемент_промежуточный_Schiedel_ICS_25_d_230_мм" localSheetId="0">#REF!</definedName>
    <definedName name="Опорный_элемент_промежуточный_Schiedel_ICS_25_d_230_мм">#REF!</definedName>
    <definedName name="Опорный_элемент_промежуточный_Schiedel_ICS_25_d_250_мм" localSheetId="0">#REF!</definedName>
    <definedName name="Опорный_элемент_промежуточный_Schiedel_ICS_25_d_250_мм">#REF!</definedName>
    <definedName name="Опорный_элемент_промежуточный_Schiedel_Permeter_25_d_130_мм_серый" localSheetId="0">#REF!</definedName>
    <definedName name="Опорный_элемент_промежуточный_Schiedel_Permeter_25_d_130_мм_черный" localSheetId="0">#REF!</definedName>
    <definedName name="Опорный_элемент_промежуточный_Schiedel_Permeter_25_d_130_мм_черный">#REF!</definedName>
    <definedName name="Опорный_элемент_промежуточный_Schiedel_Permeter_25_d_150_мм_серый" localSheetId="0">#REF!</definedName>
    <definedName name="Опорный_элемент_промежуточный_Schiedel_Permeter_25_d_150_мм_серый">#REF!</definedName>
    <definedName name="Опорный_элемент_промежуточный_Schiedel_Permeter_25_d_150_мм_черный" localSheetId="0">#REF!</definedName>
    <definedName name="Опорный_элемент_промежуточный_Schiedel_Permeter_25_d_150_мм_черный">#REF!</definedName>
    <definedName name="Опорный_элемент_промежуточный_Schiedel_Permeter_25_d_200_мм_серый" localSheetId="0">#REF!</definedName>
    <definedName name="Опорный_элемент_промежуточный_Schiedel_Permeter_25_d_200_мм_серый">#REF!</definedName>
    <definedName name="Опорный_элемент_промежуточный_Schiedel_Permeter_25_d_200_мм_черный" localSheetId="0">#REF!</definedName>
    <definedName name="Опорный_элемент_промежуточный_Schiedel_Permeter_25_d_200_мм_черный">#REF!</definedName>
    <definedName name="Опорный_элемент_промежуточный_Schiedel_Permeter_25_d_250_мм_серый" localSheetId="0">#REF!</definedName>
    <definedName name="Опорный_элемент_промежуточный_Schiedel_Permeter_25_d_250_мм_серый">#REF!</definedName>
    <definedName name="Опорный_элемент_промежуточный_Schiedel_Permeter_25_d_250_мм_черный" localSheetId="0">#REF!</definedName>
    <definedName name="Опорный_элемент_промежуточный_Schiedel_Permeter_25_d_250_мм_черный">#REF!</definedName>
    <definedName name="Основание_дымохода_45_гр_3_п_м_Schiedel_UNI_d_140_мм" localSheetId="0">#REF!</definedName>
    <definedName name="Основание_дымохода_45_гр_3_п_м_Schiedel_UNI_d_140_мм">#REF!</definedName>
    <definedName name="Основание_дымохода_45_гр_3_п_м_Schiedel_UNI_d_160_мм" localSheetId="0">#REF!</definedName>
    <definedName name="Основание_дымохода_45_гр_3_п_м_Schiedel_UNI_d_160_мм">#REF!</definedName>
    <definedName name="Основание_дымохода_45_гр_3_п_м_Schiedel_UNI_d_180_мм" localSheetId="0">#REF!</definedName>
    <definedName name="Основание_дымохода_45_гр_3_п_м_Schiedel_UNI_d_180_мм">#REF!</definedName>
    <definedName name="Основание_дымохода_45_гр_3_п_м_Schiedel_UNI_d_200_мм" localSheetId="0">#REF!</definedName>
    <definedName name="Основание_дымохода_45_гр_3_п_м_Schiedel_UNI_d_200_мм">#REF!</definedName>
    <definedName name="Основание_дымохода_с_вент_каналом_45_гр_3_п_м_Schiedel_UNI_d_140_мм" localSheetId="0">#REF!</definedName>
    <definedName name="Основание_дымохода_с_вент_каналом_45_гр_3_п_м_Schiedel_UNI_d_140_мм">#REF!</definedName>
    <definedName name="Основание_дымохода_с_вент_каналом_45_гр_3_п_м_Schiedel_UNI_d_160_мм" localSheetId="0">#REF!</definedName>
    <definedName name="Основание_дымохода_с_вент_каналом_45_гр_3_п_м_Schiedel_UNI_d_160_мм">#REF!</definedName>
    <definedName name="Основание_дымохода_с_вент_каналом_45_гр_3_п_м_Schiedel_UNI_d_180_мм" localSheetId="0">#REF!</definedName>
    <definedName name="Основание_дымохода_с_вент_каналом_45_гр_3_п_м_Schiedel_UNI_d_180_мм">#REF!</definedName>
    <definedName name="Основание_дымохода_с_вент_каналом_45_гр_3_п_м_Schiedel_UNI_d_200_мм" localSheetId="0">#REF!</definedName>
    <definedName name="Основание_дымохода_с_вент_каналом_45_гр_3_п_м_Schiedel_UNI_d_200_мм">#REF!</definedName>
    <definedName name="Основание_с_отводом_конденсата_Schiedel_ICS_25_d_130_мм" localSheetId="0">#REF!</definedName>
    <definedName name="Основание_с_отводом_конденсата_Schiedel_ICS_25_d_130_мм">#REF!</definedName>
    <definedName name="Основание_с_отводом_конденсата_Schiedel_ICS_25_d_150_мм" localSheetId="0">#REF!</definedName>
    <definedName name="Основание_с_отводом_конденсата_Schiedel_ICS_25_d_150_мм">#REF!</definedName>
    <definedName name="Основание_с_отводом_конденсата_Schiedel_ICS_25_d_180_мм" localSheetId="0">#REF!</definedName>
    <definedName name="Основание_с_отводом_конденсата_Schiedel_ICS_25_d_180_мм">#REF!</definedName>
    <definedName name="Основание_с_отводом_конденсата_Schiedel_ICS_25_d_200_мм" localSheetId="0">#REF!</definedName>
    <definedName name="Основание_с_отводом_конденсата_Schiedel_ICS_25_d_200_мм">#REF!</definedName>
    <definedName name="Основание_с_отводом_конденсата_Schiedel_ICS_25_d_230_мм" localSheetId="0">#REF!</definedName>
    <definedName name="Основание_с_отводом_конденсата_Schiedel_ICS_25_d_230_мм">#REF!</definedName>
    <definedName name="Основание_с_отводом_конденсата_Schiedel_ICS_25_d_250_мм" localSheetId="0">#REF!</definedName>
    <definedName name="Основание_с_отводом_конденсата_Schiedel_ICS_25_d_250_мм">#REF!</definedName>
    <definedName name="Основание_с_отводом_конденсата_Schiedel_Permeter_25_d_130_мм_серый" localSheetId="0">#REF!</definedName>
    <definedName name="Основание_с_отводом_конденсата_Schiedel_Permeter_25_d_130_мм_серый">#REF!</definedName>
    <definedName name="Основание_с_отводом_конденсата_Schiedel_Permeter_25_d_130_мм_черный" localSheetId="0">#REF!</definedName>
    <definedName name="Основание_с_отводом_конденсата_Schiedel_Permeter_25_d_130_мм_черный">#REF!</definedName>
    <definedName name="Основание_с_отводом_конденсата_Schiedel_Permeter_25_d_150_мм_серый" localSheetId="0">#REF!</definedName>
    <definedName name="Основание_с_отводом_конденсата_Schiedel_Permeter_25_d_150_мм_серый">#REF!</definedName>
    <definedName name="Основание_с_отводом_конденсата_Schiedel_Permeter_25_d_150_мм_черный" localSheetId="0">#REF!</definedName>
    <definedName name="Основание_с_отводом_конденсата_Schiedel_Permeter_25_d_150_мм_черный">#REF!</definedName>
    <definedName name="Основание_с_отводом_конденсата_Schiedel_Permeter_25_d_200_мм_серый" localSheetId="0">#REF!</definedName>
    <definedName name="Основание_с_отводом_конденсата_Schiedel_Permeter_25_d_200_мм_серый">#REF!</definedName>
    <definedName name="Основание_с_отводом_конденсата_Schiedel_Permeter_25_d_200_мм_черный" localSheetId="0">#REF!</definedName>
    <definedName name="Основание_с_отводом_конденсата_Schiedel_Permeter_25_d_200_мм_черный">#REF!</definedName>
    <definedName name="Основание_с_отводом_конденсата_Schiedel_Permeter_25_d_250_мм_серый" localSheetId="0">#REF!</definedName>
    <definedName name="Основание_с_отводом_конденсата_Schiedel_Permeter_25_d_250_мм_серый">#REF!</definedName>
    <definedName name="Основание_с_отводом_конденсата_Schiedel_Permeter_25_d_250_мм_черный" localSheetId="0">#REF!</definedName>
    <definedName name="Основание_с_отводом_конденсата_Schiedel_Permeter_25_d_250_мм_черный">#REF!</definedName>
    <definedName name="Отвод_15_гр_Schiedel_ICS_25_d_130_мм" localSheetId="0">#REF!</definedName>
    <definedName name="Отвод_15_гр_Schiedel_ICS_25_d_130_мм">#REF!</definedName>
    <definedName name="Отвод_15_гр_Schiedel_ICS_25_d_150_мм" localSheetId="0">#REF!</definedName>
    <definedName name="Отвод_15_гр_Schiedel_ICS_25_d_150_мм">#REF!</definedName>
    <definedName name="Отвод_15_гр_Schiedel_ICS_25_d_180_мм" localSheetId="0">#REF!</definedName>
    <definedName name="Отвод_15_гр_Schiedel_ICS_25_d_180_мм">#REF!</definedName>
    <definedName name="Отвод_15_гр_Schiedel_ICS_25_d_200_мм" localSheetId="0">#REF!</definedName>
    <definedName name="Отвод_15_гр_Schiedel_ICS_25_d_200_мм">#REF!</definedName>
    <definedName name="Отвод_15_гр_Schiedel_ICS_25_d_230_мм" localSheetId="0">#REF!</definedName>
    <definedName name="Отвод_15_гр_Schiedel_ICS_25_d_230_мм">#REF!</definedName>
    <definedName name="Отвод_15_гр_Schiedel_ICS_25_d_250_мм" localSheetId="0">#REF!</definedName>
    <definedName name="Отвод_15_гр_Schiedel_ICS_25_d_250_мм">#REF!</definedName>
    <definedName name="Отвод_15_гр_Schiedel_KERASTAR_d_140_мм" localSheetId="0">#REF!</definedName>
    <definedName name="Отвод_15_гр_Schiedel_KERASTAR_d_140_мм">#REF!</definedName>
    <definedName name="Отвод_15_гр_Schiedel_KERASTAR_d_160_мм" localSheetId="0">#REF!</definedName>
    <definedName name="Отвод_15_гр_Schiedel_KERASTAR_d_160_мм">#REF!</definedName>
    <definedName name="Отвод_15_гр_Schiedel_KERASTAR_d_180_мм" localSheetId="0">#REF!</definedName>
    <definedName name="Отвод_15_гр_Schiedel_KERASTAR_d_180_мм">#REF!</definedName>
    <definedName name="Отвод_15_гр_Schiedel_KERASTAR_d_200_мм" localSheetId="0">#REF!</definedName>
    <definedName name="Отвод_15_гр_Schiedel_KERASTAR_d_200_мм">#REF!</definedName>
    <definedName name="Отвод_15_гр_Schiedel_KERASTAR_d_250_мм" localSheetId="0">#REF!</definedName>
    <definedName name="Отвод_15_гр_Schiedel_KERASTAR_d_250_мм">#REF!</definedName>
    <definedName name="Отвод_15_гр_Schiedel_Permeter_25_d_130_мм_серый" localSheetId="0">#REF!</definedName>
    <definedName name="Отвод_15_гр_Schiedel_Permeter_25_d_130_мм_серый">#REF!</definedName>
    <definedName name="Отвод_15_гр_Schiedel_Permeter_25_d_130_мм_черный" localSheetId="0">#REF!</definedName>
    <definedName name="Отвод_15_гр_Schiedel_Permeter_25_d_130_мм_черный">#REF!</definedName>
    <definedName name="Отвод_15_гр_Schiedel_Permeter_25_d_150_мм_серый" localSheetId="0">#REF!</definedName>
    <definedName name="Отвод_15_гр_Schiedel_Permeter_25_d_150_мм_серый">#REF!</definedName>
    <definedName name="Отвод_15_гр_Schiedel_Permeter_25_d_150_мм_черный" localSheetId="0">#REF!</definedName>
    <definedName name="Отвод_15_гр_Schiedel_Permeter_25_d_150_мм_черный">#REF!</definedName>
    <definedName name="Отвод_15_гр_Schiedel_Permeter_25_d_200_мм_серый" localSheetId="0">#REF!</definedName>
    <definedName name="Отвод_15_гр_Schiedel_Permeter_25_d_200_мм_серый">#REF!</definedName>
    <definedName name="Отвод_15_гр_Schiedel_Permeter_25_d_200_мм_черный" localSheetId="0">#REF!</definedName>
    <definedName name="Отвод_15_гр_Schiedel_Permeter_25_d_200_мм_черный">#REF!</definedName>
    <definedName name="Отвод_15_гр_Schiedel_Permeter_25_d_250_мм_серый" localSheetId="0">#REF!</definedName>
    <definedName name="Отвод_15_гр_Schiedel_Permeter_25_d_250_мм_серый">#REF!</definedName>
    <definedName name="Отвод_15_гр_Schiedel_Permeter_25_d_250_мм_черный" localSheetId="0">#REF!</definedName>
    <definedName name="Отвод_15_гр_Schiedel_Permeter_25_d_250_мм_черный">#REF!</definedName>
    <definedName name="Отвод_30_гр_Schiedel_ICS_25_d_130_мм" localSheetId="0">#REF!</definedName>
    <definedName name="Отвод_30_гр_Schiedel_ICS_25_d_130_мм">#REF!</definedName>
    <definedName name="Отвод_30_гр_Schiedel_ICS_25_d_150_мм" localSheetId="0">#REF!</definedName>
    <definedName name="Отвод_30_гр_Schiedel_ICS_25_d_150_мм">#REF!</definedName>
    <definedName name="Отвод_30_гр_Schiedel_ICS_25_d_180_мм" localSheetId="0">#REF!</definedName>
    <definedName name="Отвод_30_гр_Schiedel_ICS_25_d_180_мм">#REF!</definedName>
    <definedName name="Отвод_30_гр_Schiedel_ICS_25_d_200_мм" localSheetId="0">#REF!</definedName>
    <definedName name="Отвод_30_гр_Schiedel_ICS_25_d_200_мм">#REF!</definedName>
    <definedName name="Отвод_30_гр_Schiedel_ICS_25_d_230_мм" localSheetId="0">#REF!</definedName>
    <definedName name="Отвод_30_гр_Schiedel_ICS_25_d_230_мм">#REF!</definedName>
    <definedName name="Отвод_30_гр_Schiedel_ICS_25_d_250_мм" localSheetId="0">#REF!</definedName>
    <definedName name="Отвод_30_гр_Schiedel_ICS_25_d_250_мм">#REF!</definedName>
    <definedName name="Отвод_30_гр_Schiedel_KERASTAR_d_140_мм" localSheetId="0">#REF!</definedName>
    <definedName name="Отвод_30_гр_Schiedel_KERASTAR_d_140_мм">#REF!</definedName>
    <definedName name="Отвод_30_гр_Schiedel_KERASTAR_d_160_мм" localSheetId="0">#REF!</definedName>
    <definedName name="Отвод_30_гр_Schiedel_KERASTAR_d_160_мм">#REF!</definedName>
    <definedName name="Отвод_30_гр_Schiedel_KERASTAR_d_180_мм" localSheetId="0">#REF!</definedName>
    <definedName name="Отвод_30_гр_Schiedel_KERASTAR_d_180_мм">#REF!</definedName>
    <definedName name="Отвод_30_гр_Schiedel_KERASTAR_d_200_мм" localSheetId="0">#REF!</definedName>
    <definedName name="Отвод_30_гр_Schiedel_KERASTAR_d_200_мм">#REF!</definedName>
    <definedName name="Отвод_30_гр_Schiedel_KERASTAR_d_250_мм" localSheetId="0">#REF!</definedName>
    <definedName name="Отвод_30_гр_Schiedel_KERASTAR_d_250_мм">#REF!</definedName>
    <definedName name="Отвод_30_гр_Schiedel_Permeter_25_d_130_мм_серый" localSheetId="0">#REF!</definedName>
    <definedName name="Отвод_30_гр_Schiedel_Permeter_25_d_130_мм_серый">#REF!</definedName>
    <definedName name="Отвод_30_гр_Schiedel_Permeter_25_d_130_мм_черный" localSheetId="0">#REF!</definedName>
    <definedName name="Отвод_30_гр_Schiedel_Permeter_25_d_130_мм_черный">#REF!</definedName>
    <definedName name="Отвод_30_гр_Schiedel_Permeter_25_d_150_мм_серый" localSheetId="0">#REF!</definedName>
    <definedName name="Отвод_30_гр_Schiedel_Permeter_25_d_150_мм_серый">#REF!</definedName>
    <definedName name="Отвод_30_гр_Schiedel_Permeter_25_d_150_мм_черный" localSheetId="0">#REF!</definedName>
    <definedName name="Отвод_30_гр_Schiedel_Permeter_25_d_150_мм_черный">#REF!</definedName>
    <definedName name="Отвод_30_гр_Schiedel_Permeter_25_d_200_мм_серый" localSheetId="0">#REF!</definedName>
    <definedName name="Отвод_30_гр_Schiedel_Permeter_25_d_200_мм_серый">#REF!</definedName>
    <definedName name="Отвод_30_гр_Schiedel_Permeter_25_d_200_мм_черный" localSheetId="0">#REF!</definedName>
    <definedName name="Отвод_30_гр_Schiedel_Permeter_25_d_200_мм_черный">#REF!</definedName>
    <definedName name="Отвод_30_гр_Schiedel_Permeter_25_d_250_мм_серый" localSheetId="0">#REF!</definedName>
    <definedName name="Отвод_30_гр_Schiedel_Permeter_25_d_250_мм_черный" localSheetId="0">#REF!</definedName>
    <definedName name="Отвод_45_гр_Schiedel_ICS_25_d_130_мм" localSheetId="0">#REF!</definedName>
    <definedName name="Отвод_45_гр_Schiedel_ICS_25_d_150_мм" localSheetId="0">#REF!</definedName>
    <definedName name="Отвод_45_гр_Schiedel_ICS_25_d_150_мм">#REF!</definedName>
    <definedName name="Отвод_45_гр_Schiedel_ICS_25_d_180_мм" localSheetId="0">#REF!</definedName>
    <definedName name="Отвод_45_гр_Schiedel_ICS_25_d_180_мм">#REF!</definedName>
    <definedName name="Отвод_45_гр_Schiedel_ICS_25_d_200_мм" localSheetId="0">#REF!</definedName>
    <definedName name="Отвод_45_гр_Schiedel_ICS_25_d_200_мм">#REF!</definedName>
    <definedName name="Отвод_45_гр_Schiedel_ICS_25_d_230_мм" localSheetId="0">#REF!</definedName>
    <definedName name="Отвод_45_гр_Schiedel_ICS_25_d_230_мм">#REF!</definedName>
    <definedName name="Отвод_45_гр_Schiedel_ICS_25_d_250_мм" localSheetId="0">#REF!</definedName>
    <definedName name="Отвод_45_гр_Schiedel_ICS_25_d_250_мм">#REF!</definedName>
    <definedName name="Отвод_45_гр_Schiedel_KERASTAR_d_140_мм" localSheetId="0">#REF!</definedName>
    <definedName name="Отвод_45_гр_Schiedel_KERASTAR_d_140_мм">#REF!</definedName>
    <definedName name="Отвод_45_гр_Schiedel_KERASTAR_d_160_мм" localSheetId="0">#REF!</definedName>
    <definedName name="Отвод_45_гр_Schiedel_KERASTAR_d_160_мм">#REF!</definedName>
    <definedName name="Отвод_45_гр_Schiedel_KERASTAR_d_180_мм" localSheetId="0">#REF!</definedName>
    <definedName name="Отвод_45_гр_Schiedel_KERASTAR_d_180_мм">#REF!</definedName>
    <definedName name="Отвод_45_гр_Schiedel_KERASTAR_d_200_мм" localSheetId="0">#REF!</definedName>
    <definedName name="Отвод_45_гр_Schiedel_KERASTAR_d_200_мм">#REF!</definedName>
    <definedName name="Отвод_45_гр_Schiedel_KERASTAR_d_250_мм" localSheetId="0">#REF!</definedName>
    <definedName name="Отвод_45_гр_Schiedel_KERASTAR_d_250_мм">#REF!</definedName>
    <definedName name="Отвод_45_гр_Schiedel_Permeter_25_d_130_мм_серый" localSheetId="0">#REF!</definedName>
    <definedName name="Отвод_45_гр_Schiedel_Permeter_25_d_130_мм_черный" localSheetId="0">#REF!</definedName>
    <definedName name="Отвод_45_гр_Schiedel_Permeter_25_d_130_мм_черный">#REF!</definedName>
    <definedName name="Отвод_45_гр_Schiedel_Permeter_25_d_150_мм_серый" localSheetId="0">#REF!</definedName>
    <definedName name="Отвод_45_гр_Schiedel_Permeter_25_d_150_мм_серый">#REF!</definedName>
    <definedName name="Отвод_45_гр_Schiedel_Permeter_25_d_150_мм_черный" localSheetId="0">#REF!</definedName>
    <definedName name="Отвод_45_гр_Schiedel_Permeter_25_d_150_мм_черный">#REF!</definedName>
    <definedName name="Отвод_45_гр_Schiedel_Permeter_25_d_200_мм_серый" localSheetId="0">#REF!</definedName>
    <definedName name="Отвод_45_гр_Schiedel_Permeter_25_d_200_мм_серый">#REF!</definedName>
    <definedName name="Отвод_45_гр_Schiedel_Permeter_25_d_200_мм_черный" localSheetId="0">#REF!</definedName>
    <definedName name="Отвод_45_гр_Schiedel_Permeter_25_d_200_мм_черный">#REF!</definedName>
    <definedName name="Отвод_45_гр_Schiedel_Permeter_25_d_250_мм_серый" localSheetId="0">#REF!</definedName>
    <definedName name="Отвод_45_гр_Schiedel_Permeter_25_d_250_мм_черный" localSheetId="0">#REF!</definedName>
    <definedName name="Отвод_45_гр_Schiedel_Permeter_25_d_250_мм_черный">#REF!</definedName>
    <definedName name="Отвод_90_гр_Schiedel_ICS_25_d_130_мм" localSheetId="0">#REF!</definedName>
    <definedName name="Отвод_90_гр_Schiedel_ICS_25_d_130_мм">#REF!</definedName>
    <definedName name="Отвод_90_гр_Schiedel_ICS_25_d_150_мм" localSheetId="0">#REF!</definedName>
    <definedName name="Отвод_90_гр_Schiedel_ICS_25_d_150_мм">#REF!</definedName>
    <definedName name="Отвод_90_гр_Schiedel_ICS_25_d_180_мм" localSheetId="0">#REF!</definedName>
    <definedName name="Отвод_90_гр_Schiedel_ICS_25_d_180_мм">#REF!</definedName>
    <definedName name="Отвод_90_гр_Schiedel_ICS_25_d_200_мм" localSheetId="0">#REF!</definedName>
    <definedName name="Отвод_90_гр_Schiedel_ICS_25_d_200_мм">#REF!</definedName>
    <definedName name="Отвод_90_гр_Schiedel_ICS_25_d_230_мм" localSheetId="0">#REF!</definedName>
    <definedName name="Отвод_90_гр_Schiedel_ICS_25_d_230_мм">#REF!</definedName>
    <definedName name="Отвод_90_гр_Schiedel_ICS_25_d_250_мм" localSheetId="0">#REF!</definedName>
    <definedName name="Отвод_90_гр_Schiedel_ICS_25_d_250_мм">#REF!</definedName>
    <definedName name="Отвод_90_гр_Schiedel_Permeter_25_d_130_мм_серый" localSheetId="0">#REF!</definedName>
    <definedName name="Отвод_90_гр_Schiedel_Permeter_25_d_130_мм_серый">#REF!</definedName>
    <definedName name="Отвод_90_гр_Schiedel_Permeter_25_d_130_мм_черный" localSheetId="0">#REF!</definedName>
    <definedName name="Отвод_90_гр_Schiedel_Permeter_25_d_130_мм_черный">#REF!</definedName>
    <definedName name="Отвод_90_гр_Schiedel_Permeter_25_d_150_мм_серый" localSheetId="0">#REF!</definedName>
    <definedName name="Отвод_90_гр_Schiedel_Permeter_25_d_150_мм_черный" localSheetId="0">#REF!</definedName>
    <definedName name="Отвод_90_гр_Schiedel_Permeter_25_d_150_мм_черный">#REF!</definedName>
    <definedName name="Отвод_90_гр_Schiedel_Permeter_25_d_200_мм_серый" localSheetId="0">#REF!</definedName>
    <definedName name="Отвод_90_гр_Schiedel_Permeter_25_d_200_мм_серый">#REF!</definedName>
    <definedName name="Отвод_90_гр_Schiedel_Permeter_25_d_200_мм_черный" localSheetId="0">#REF!</definedName>
    <definedName name="Отвод_90_гр_Schiedel_Permeter_25_d_200_мм_черный">#REF!</definedName>
    <definedName name="Отвод_90_гр_Schiedel_Permeter_25_d_250_мм_серый" localSheetId="0">#REF!</definedName>
    <definedName name="Отвод_90_гр_Schiedel_Permeter_25_d_250_мм_черный" localSheetId="0">#REF!</definedName>
    <definedName name="Отвод_90_гр_Schiedel_Permeter_25_d_250_мм_черный">#REF!</definedName>
    <definedName name="Передняя_дверца_Schiedel_KERANOVA_d_120_250_мм" localSheetId="0">#REF!</definedName>
    <definedName name="Переходник_Prima_Plus___ICS_Schiedel_d_130_мм" localSheetId="0">#REF!</definedName>
    <definedName name="Переходник_Prima_Plus___ICS_Schiedel_d_130_мм">#REF!</definedName>
    <definedName name="Переходник_Prima_Plus___ICS_Schiedel_d_150_мм" localSheetId="0">#REF!</definedName>
    <definedName name="Переходник_Prima_Plus___ICS_Schiedel_d_150_мм">#REF!</definedName>
    <definedName name="Переходник_Prima_Plus___ICS_Schiedel_d_180_мм" localSheetId="0">#REF!</definedName>
    <definedName name="Переходник_Prima_Plus___ICS_Schiedel_d_180_мм">#REF!</definedName>
    <definedName name="Переходник_Prima_Plus___ICS_Schiedel_d_200_мм" localSheetId="0">#REF!</definedName>
    <definedName name="Переходник_Prima_Plus___ICS_Schiedel_d_200_мм">#REF!</definedName>
    <definedName name="Переходник_Prima_Plus___ICS_Schiedel_d_230_мм" localSheetId="0">#REF!</definedName>
    <definedName name="Переходник_Prima_Plus___ICS_Schiedel_d_230_мм">#REF!</definedName>
    <definedName name="Переходник_Prima_Plus___ICS_Schiedel_d_250_мм" localSheetId="0">#REF!</definedName>
    <definedName name="Переходник_Prima_Plus___ICS_Schiedel_d_250_мм">#REF!</definedName>
    <definedName name="Переходник_Prima_Plus_Permeter_Schiedel_d_130_мм_серый" localSheetId="0">#REF!</definedName>
    <definedName name="Переходник_Prima_Plus_Permeter_Schiedel_d_130_мм_серый">#REF!</definedName>
    <definedName name="Переходник_Prima_Plus_Permeter_Schiedel_d_130_мм_черный" localSheetId="0">#REF!</definedName>
    <definedName name="Переходник_Prima_Plus_Permeter_Schiedel_d_130_мм_черный">#REF!</definedName>
    <definedName name="Переходник_Prima_Plus_Permeter_Schiedel_d_150_мм_серый" localSheetId="0">#REF!</definedName>
    <definedName name="Переходник_Prima_Plus_Permeter_Schiedel_d_150_мм_серый">#REF!</definedName>
    <definedName name="Переходник_Prima_Plus_Permeter_Schiedel_d_150_мм_черный" localSheetId="0">#REF!</definedName>
    <definedName name="Переходник_Prima_Plus_Permeter_Schiedel_d_150_мм_черный">#REF!</definedName>
    <definedName name="Переходник_Prima_Plus_Permeter_Schiedel_d_200_мм_серый" localSheetId="0">#REF!</definedName>
    <definedName name="Переходник_Prima_Plus_Permeter_Schiedel_d_200_мм_серый">#REF!</definedName>
    <definedName name="Переходник_Prima_Plus_Permeter_Schiedel_d_200_мм_черный" localSheetId="0">#REF!</definedName>
    <definedName name="Переходник_Prima_Plus_Permeter_Schiedel_d_200_мм_черный">#REF!</definedName>
    <definedName name="Переходник_Prima_Plus_Permeter_Schiedel_d_250_мм_серый" localSheetId="0">#REF!</definedName>
    <definedName name="Переходник_Prima_Plus_Permeter_Schiedel_d_250_мм_черный" localSheetId="0">#REF!</definedName>
    <definedName name="Переходник_Prima_Plus_Permeter_Schiedel_d_250_мм_черный">#REF!</definedName>
    <definedName name="Переходник_TF1000_сталь_Schiedel_UNI_d_140_мм" localSheetId="0">#REF!</definedName>
    <definedName name="Переходник_TF1000_сталь_Schiedel_UNI_d_140_мм">#REF!</definedName>
    <definedName name="Переходник_TF1000_сталь_Schiedel_UNI_d_160_мм" localSheetId="0">#REF!</definedName>
    <definedName name="Переходник_TF1000_сталь_Schiedel_UNI_d_160_мм">#REF!</definedName>
    <definedName name="Переходник_TF1000_сталь_Schiedel_UNI_d_180_мм" localSheetId="0">#REF!</definedName>
    <definedName name="Переходник_TF1000_сталь_Schiedel_UNI_d_180_мм">#REF!</definedName>
    <definedName name="Переходник_TF1000_сталь_Schiedel_UNI_d_200_мм" localSheetId="0">#REF!</definedName>
    <definedName name="Переходник_TF1000_сталь_Schiedel_UNI_d_200_мм">#REF!</definedName>
    <definedName name="Переходник_UNI___ICS_Schiedel_d_150_мм" localSheetId="0">#REF!</definedName>
    <definedName name="Переходник_UNI___ICS_Schiedel_d_150_мм">#REF!</definedName>
    <definedName name="Переходник_UNI___ICS_Schiedel_d_180_мм" localSheetId="0">#REF!</definedName>
    <definedName name="Переходник_UNI___ICS_Schiedel_d_180_мм">#REF!</definedName>
    <definedName name="Переходник_UNI___ICS_Schiedel_d_200_мм" localSheetId="0">#REF!</definedName>
    <definedName name="Переходник_UNI___ICS_Schiedel_d_200_мм">#REF!</definedName>
    <definedName name="Переходник_UNI___ICS_Schiedel_d_250_мм" localSheetId="0">#REF!</definedName>
    <definedName name="Переходник_UNI___ICS_Schiedel_d_250_мм">#REF!</definedName>
    <definedName name="Переходник_Кирпичная_труба_Permeter_25_Schiedel_d_130_мм_серый" localSheetId="0">#REF!</definedName>
    <definedName name="Переходник_Кирпичная_труба_Permeter_25_Schiedel_d_130_мм_серый">#REF!</definedName>
    <definedName name="Переходник_Кирпичная_труба_Permeter_25_Schiedel_d_130_мм_черный" localSheetId="0">#REF!</definedName>
    <definedName name="Переходник_Кирпичная_труба_Permeter_25_Schiedel_d_130_мм_черный">#REF!</definedName>
    <definedName name="Переходник_Кирпичная_труба_Permeter_25_Schiedel_d_150_мм_серый" localSheetId="0">#REF!</definedName>
    <definedName name="Переходник_Кирпичная_труба_Permeter_25_Schiedel_d_150_мм_серый">#REF!</definedName>
    <definedName name="Переходник_Кирпичная_труба_Permeter_25_Schiedel_d_150_мм_черный" localSheetId="0">#REF!</definedName>
    <definedName name="Переходник_Кирпичная_труба_Permeter_25_Schiedel_d_150_мм_черный">#REF!</definedName>
    <definedName name="Переходник_Кирпичная_труба_Permeter_25_Schiedel_d_200_мм_серый" localSheetId="0">#REF!</definedName>
    <definedName name="Переходник_Кирпичная_труба_Permeter_25_Schiedel_d_200_мм_серый">#REF!</definedName>
    <definedName name="Переходник_Кирпичная_труба_Permeter_25_Schiedel_d_200_мм_черный" localSheetId="0">#REF!</definedName>
    <definedName name="Переходник_Кирпичная_труба_Permeter_25_Schiedel_d_200_мм_черный">#REF!</definedName>
    <definedName name="Переходник_Кирпичная_труба_Permeter_25_Schiedel_d_250_мм_серый" localSheetId="0">#REF!</definedName>
    <definedName name="Переходник_Кирпичная_труба_Permeter_25_Schiedel_d_250_мм_серый">#REF!</definedName>
    <definedName name="Переходник_Кирпичная_труба_Permeter_25_Schiedel_d_250_мм_черный" localSheetId="0">#REF!</definedName>
    <definedName name="Переходник_Кирпичная_труба_Permeter_25_Schiedel_d_250_мм_черный">#REF!</definedName>
    <definedName name="Переходник_Топка_Permeter_25_L_1000_мм_Schiedel_d_130_мм_серый" localSheetId="0">#REF!</definedName>
    <definedName name="Переходник_Топка_Permeter_25_L_1000_мм_Schiedel_d_130_мм_серый">#REF!</definedName>
    <definedName name="Переходник_Топка_Permeter_25_L_1000_мм_Schiedel_d_130_мм_черный" localSheetId="0">#REF!</definedName>
    <definedName name="Переходник_Топка_Permeter_25_L_1000_мм_Schiedel_d_130_мм_черный">#REF!</definedName>
    <definedName name="Переходник_Топка_Permeter_25_L_1000_мм_Schiedel_d_150_мм_серый" localSheetId="0">#REF!</definedName>
    <definedName name="Переходник_Топка_Permeter_25_L_1000_мм_Schiedel_d_150_мм_серый">#REF!</definedName>
    <definedName name="Переходник_Топка_Permeter_25_L_1000_мм_Schiedel_d_150_мм_черный" localSheetId="0">#REF!</definedName>
    <definedName name="Переходник_Топка_Permeter_25_L_1000_мм_Schiedel_d_150_мм_черный">#REF!</definedName>
    <definedName name="Переходник_Топка_Permeter_25_L_1000_мм_Schiedel_d_200_мм_серый" localSheetId="0">#REF!</definedName>
    <definedName name="Переходник_Топка_Permeter_25_L_1000_мм_Schiedel_d_200_мм_черный" localSheetId="0">#REF!</definedName>
    <definedName name="Переходник_Топка_Permeter_25_L_1000_мм_Schiedel_d_200_мм_черный">#REF!</definedName>
    <definedName name="Переходник_Топка_Permeter_25_L_1000_мм_Schiedel_d_250_мм_черный" localSheetId="0">#REF!</definedName>
    <definedName name="Переходник_Топка_Permeter_25_L_1000_мм_Schiedel_d_250_мм_черный">#REF!</definedName>
    <definedName name="Покровная_плита_с_манжетой_Schiedel_KERANOVA_d_120_мм" localSheetId="0">#REF!</definedName>
    <definedName name="Покровная_плита_с_манжетой_Schiedel_KERANOVA_d_140_мм" localSheetId="0">#REF!</definedName>
    <definedName name="Покровная_плита_с_манжетой_Schiedel_KERANOVA_d_140_мм">#REF!</definedName>
    <definedName name="Покровная_плита_с_манжетой_Schiedel_KERANOVA_d_200_мм" localSheetId="0">#REF!</definedName>
    <definedName name="Покровная_плита_с_манжетой_Schiedel_KERANOVA_d_200_мм">#REF!</definedName>
    <definedName name="Покровная_плита_с_манжетой_Schiedel_KERANOVA_d_250_мм" localSheetId="0">#REF!</definedName>
    <definedName name="Покровная_плита_с_манжетой_Schiedel_KERANOVA_d_250_мм">#REF!</definedName>
    <definedName name="Прайс_10">#REF!</definedName>
    <definedName name="Прайс_150" localSheetId="0">#REF!</definedName>
    <definedName name="Прайс_150">#REF!</definedName>
    <definedName name="Прайс_30">#REF!</definedName>
    <definedName name="Прайс_Д">#REF!</definedName>
    <definedName name="Прайс_Д1">#REF!</definedName>
    <definedName name="Прайс_Дилерский" localSheetId="0">#REF!</definedName>
    <definedName name="Прайс_Спецпрайс" localSheetId="0">#REF!</definedName>
    <definedName name="Прайс_Спецпрайс">#REF!</definedName>
    <definedName name="Прайс_Строительный">#REF!</definedName>
    <definedName name="Противопожарная_пластина_вентилируемая_0_30_гр_Schiedel_ICS_25_d_180_мм" localSheetId="0">#REF!</definedName>
    <definedName name="Противопожарная_пластина_вентилируемая_0_30_гр_Schiedel_ICS_25_d_180_мм">#REF!</definedName>
    <definedName name="Противопожарная_пластина_вентилируемая_0_30_гр_Schiedel_ICS_25_d_200_мм" localSheetId="0">#REF!</definedName>
    <definedName name="Противопожарная_пластина_вентилируемая_0_30_гр_Schiedel_ICS_25_d_200_мм">#REF!</definedName>
    <definedName name="Противопожарная_пластина_вентилируемая_0_30_гр_Schiedel_ICS_25_d_230_мм" localSheetId="0">#REF!</definedName>
    <definedName name="Противопожарная_пластина_вентилируемая_0_30_гр_Schiedel_ICS_25_d_230_мм">#REF!</definedName>
    <definedName name="Противопожарная_пластина_вентилируемая_0_30_гр_Schiedel_ICS_25_d_250_мм" localSheetId="0">#REF!</definedName>
    <definedName name="Противопожарная_пластина_вентилируемая_0_30_гр_Schiedel_ICS_25_d_250_мм">#REF!</definedName>
    <definedName name="Противопожарная_пластина_вентилируемая_0_30_гр_Schiedel_ICS_25_d_280_мм" localSheetId="0">#REF!</definedName>
    <definedName name="Противопожарная_пластина_вентилируемая_0_30_гр_Schiedel_ICS_25_d_280_мм">#REF!</definedName>
    <definedName name="Противопожарная_пластина_вентилируемая_0_30_гр_Schiedel_ICS_25_d_300_мм" localSheetId="0">#REF!</definedName>
    <definedName name="Противопожарная_пластина_вентилируемая_0_30_гр_Schiedel_ICS_25_d_300_мм">#REF!</definedName>
    <definedName name="Противопожарная_пластина_вентилируемая_30_45_гр_Schiedel_ICS_25_d_180_мм" localSheetId="0">#REF!</definedName>
    <definedName name="Противопожарная_пластина_вентилируемая_30_45_гр_Schiedel_ICS_25_d_180_мм">#REF!</definedName>
    <definedName name="Противопожарная_пластина_вентилируемая_30_45_гр_Schiedel_ICS_25_d_200_мм" localSheetId="0">#REF!</definedName>
    <definedName name="Противопожарная_пластина_вентилируемая_30_45_гр_Schiedel_ICS_25_d_200_мм">#REF!</definedName>
    <definedName name="Противопожарная_пластина_вентилируемая_30_45_гр_Schiedel_ICS_25_d_230_мм" localSheetId="0">#REF!</definedName>
    <definedName name="Противопожарная_пластина_вентилируемая_30_45_гр_Schiedel_ICS_25_d_230_мм">#REF!</definedName>
    <definedName name="Противопожарная_пластина_вентилируемая_30_45_гр_Schiedel_ICS_25_d_250_мм" localSheetId="0">#REF!</definedName>
    <definedName name="Противопожарная_пластина_вентилируемая_30_45_гр_Schiedel_ICS_25_d_250_мм">#REF!</definedName>
    <definedName name="Противопожарная_пластина_вентилируемая_30_45_гр_Schiedel_ICS_25_d_280_мм" localSheetId="0">#REF!</definedName>
    <definedName name="Противопожарная_пластина_вентилируемая_30_45_гр_Schiedel_ICS_25_d_280_мм">#REF!</definedName>
    <definedName name="Противопожарная_пластина_вентилируемая_30_45_гр_Schiedel_ICS_25_d_300_мм" localSheetId="0">#REF!</definedName>
    <definedName name="Противопожарная_пластина_вентилируемая_30_45_гр_Schiedel_ICS_25_d_300_мм">#REF!</definedName>
    <definedName name="Проход_через_крышу_0_гр_Schiedel_ICS_25_d_180_мм" localSheetId="0">#REF!</definedName>
    <definedName name="Проход_через_крышу_0_гр_Schiedel_ICS_25_d_180_мм">#REF!</definedName>
    <definedName name="Проход_через_крышу_0_гр_Schiedel_ICS_25_d_200_мм" localSheetId="0">#REF!</definedName>
    <definedName name="Проход_через_крышу_0_гр_Schiedel_ICS_25_d_200_мм">#REF!</definedName>
    <definedName name="Проход_через_крышу_0_гр_Schiedel_ICS_25_d_230_мм" localSheetId="0">#REF!</definedName>
    <definedName name="Проход_через_крышу_0_гр_Schiedel_ICS_25_d_230_мм">#REF!</definedName>
    <definedName name="Проход_через_крышу_0_гр_Schiedel_ICS_25_d_250_мм" localSheetId="0">#REF!</definedName>
    <definedName name="Проход_через_крышу_0_гр_Schiedel_ICS_25_d_250_мм">#REF!</definedName>
    <definedName name="Проход_через_крышу_0_гр_Schiedel_ICS_25_d_280_мм" localSheetId="0">#REF!</definedName>
    <definedName name="Проход_через_крышу_0_гр_Schiedel_ICS_25_d_280_мм">#REF!</definedName>
    <definedName name="Проход_через_крышу_0_гр_Schiedel_ICS_25_d_300_мм" localSheetId="0">#REF!</definedName>
    <definedName name="Проход_через_крышу_0_гр_Schiedel_ICS_25_d_300_мм">#REF!</definedName>
    <definedName name="Проход_через_крышу_16_25_гр_Schiedel_ICS_25_d_180_мм" localSheetId="0">#REF!</definedName>
    <definedName name="Проход_через_крышу_16_25_гр_Schiedel_ICS_25_d_180_мм">#REF!</definedName>
    <definedName name="Проход_через_крышу_16_25_гр_Schiedel_ICS_25_d_200_мм" localSheetId="0">#REF!</definedName>
    <definedName name="Проход_через_крышу_16_25_гр_Schiedel_ICS_25_d_200_мм">#REF!</definedName>
    <definedName name="Проход_через_крышу_16_25_гр_Schiedel_ICS_25_d_230_мм" localSheetId="0">#REF!</definedName>
    <definedName name="Проход_через_крышу_16_25_гр_Schiedel_ICS_25_d_230_мм">#REF!</definedName>
    <definedName name="Проход_через_крышу_16_25_гр_Schiedel_ICS_25_d_250_мм" localSheetId="0">#REF!</definedName>
    <definedName name="Проход_через_крышу_16_25_гр_Schiedel_ICS_25_d_250_мм">#REF!</definedName>
    <definedName name="Проход_через_крышу_16_25_гр_Schiedel_ICS_25_d_280_мм" localSheetId="0">#REF!</definedName>
    <definedName name="Проход_через_крышу_16_25_гр_Schiedel_ICS_25_d_280_мм">#REF!</definedName>
    <definedName name="Проход_через_крышу_16_25_гр_Schiedel_ICS_25_d_300_мм" localSheetId="0">#REF!</definedName>
    <definedName name="Проход_через_крышу_16_25_гр_Schiedel_ICS_25_d_300_мм">#REF!</definedName>
    <definedName name="Проход_через_крышу_16_25_гр_Schiedel_Permeter_25_d_180_мм_серый" localSheetId="0">#REF!</definedName>
    <definedName name="Проход_через_крышу_16_25_гр_Schiedel_Permeter_25_d_180_мм_серый">#REF!</definedName>
    <definedName name="Проход_через_крышу_16_25_гр_Schiedel_Permeter_25_d_180_мм_черный" localSheetId="0">#REF!</definedName>
    <definedName name="Проход_через_крышу_16_25_гр_Schiedel_Permeter_25_d_180_мм_черный">#REF!</definedName>
    <definedName name="Проход_через_крышу_16_25_гр_Schiedel_Permeter_25_d_200_мм_серый">#REF!</definedName>
    <definedName name="Проход_через_крышу_16_25_гр_Schiedel_Permeter_25_d_200_мм_черный">#REF!</definedName>
    <definedName name="Проход_через_крышу_16_25_гр_Schiedel_Permeter_25_d_250_мм_серый" localSheetId="0">#REF!</definedName>
    <definedName name="Проход_через_крышу_16_25_гр_Schiedel_Permeter_25_d_250_мм_серый">#REF!</definedName>
    <definedName name="Проход_через_крышу_16_25_гр_Schiedel_Permeter_25_d_250_мм_черный">#REF!</definedName>
    <definedName name="Проход_через_крышу_16_25_гр_Schiedel_Permeter_25_d_300_мм_на_трубу_с_внутр_d_200_мм_черный" localSheetId="0">#REF!</definedName>
    <definedName name="Проход_через_крышу_16_25_гр_Schiedel_Permeter_25_d_300_мм_на_трубу_с_внутр_d_200_мм_черный">#REF!</definedName>
    <definedName name="Проход_через_крышу_16_25_гр_Schiedel_Permeter_25_d_300_мм_серый" localSheetId="0">#REF!</definedName>
    <definedName name="Проход_через_крышу_16_25_гр_Schiedel_Permeter_25_d_300_мм_серый">#REF!</definedName>
    <definedName name="Проход_через_крышу_16_25_гр_Schiedel_Permeter_25_d_300_мм_черный" localSheetId="0">#REF!</definedName>
    <definedName name="Проход_через_крышу_26_35_гр_Schiedel_ICS_25_d_180_мм" localSheetId="0">#REF!</definedName>
    <definedName name="Проход_через_крышу_26_35_гр_Schiedel_ICS_25_d_180_мм">#REF!</definedName>
    <definedName name="Проход_через_крышу_26_35_гр_Schiedel_ICS_25_d_200_мм" localSheetId="0">#REF!</definedName>
    <definedName name="Проход_через_крышу_26_35_гр_Schiedel_ICS_25_d_200_мм">#REF!</definedName>
    <definedName name="Проход_через_крышу_26_35_гр_Schiedel_ICS_25_d_230_мм" localSheetId="0">#REF!</definedName>
    <definedName name="Проход_через_крышу_26_35_гр_Schiedel_ICS_25_d_230_мм">#REF!</definedName>
    <definedName name="Проход_через_крышу_26_35_гр_Schiedel_ICS_25_d_250_мм" localSheetId="0">#REF!</definedName>
    <definedName name="Проход_через_крышу_26_35_гр_Schiedel_ICS_25_d_250_мм">#REF!</definedName>
    <definedName name="Проход_через_крышу_26_35_гр_Schiedel_ICS_25_d_280_мм" localSheetId="0">#REF!</definedName>
    <definedName name="Проход_через_крышу_26_35_гр_Schiedel_ICS_25_d_280_мм">#REF!</definedName>
    <definedName name="Проход_через_крышу_26_35_гр_Schiedel_ICS_25_d_300_мм" localSheetId="0">#REF!</definedName>
    <definedName name="Проход_через_крышу_26_35_гр_Schiedel_ICS_25_d_300_мм">#REF!</definedName>
    <definedName name="Проход_через_крышу_26_35_гр_Schiedel_Permeter_25_d_180_мм_серый" localSheetId="0">#REF!</definedName>
    <definedName name="Проход_через_крышу_26_35_гр_Schiedel_Permeter_25_d_180_мм_серый">#REF!</definedName>
    <definedName name="Проход_через_крышу_26_35_гр_Schiedel_Permeter_25_d_180_мм_черный" localSheetId="0">#REF!</definedName>
    <definedName name="Проход_через_крышу_26_35_гр_Schiedel_Permeter_25_d_180_мм_черный">#REF!</definedName>
    <definedName name="Проход_через_крышу_26_35_гр_Schiedel_Permeter_25_d_250_мм_серый" localSheetId="0">#REF!</definedName>
    <definedName name="Проход_через_крышу_26_35_гр_Schiedel_Permeter_25_d_250_мм_серый">#REF!</definedName>
    <definedName name="Проход_через_крышу_26_35_гр_Schiedel_Permeter_25_d_250_мм_черный" localSheetId="0">#REF!</definedName>
    <definedName name="Проход_через_крышу_26_35_гр_Schiedel_Permeter_25_d_250_мм_черный">#REF!</definedName>
    <definedName name="Проход_через_крышу_26_35_гр_Schiedel_Permeter_25_d_300_мм_серый" localSheetId="0">#REF!</definedName>
    <definedName name="Проход_через_крышу_26_35_гр_Schiedel_Permeter_25_d_300_мм_серый">#REF!</definedName>
    <definedName name="Проход_через_крышу_26_35_гр_Schiedel_Permeter_25_d_300_мм_черный" localSheetId="0">#REF!</definedName>
    <definedName name="Проход_через_крышу_26_35_гр_Schiedel_Permeter_25_d_300_мм_черный">#REF!</definedName>
    <definedName name="Проход_через_крышу_36_45_гр_Schiedel_ICS_25_d_180_мм" localSheetId="0">#REF!</definedName>
    <definedName name="Проход_через_крышу_36_45_гр_Schiedel_ICS_25_d_180_мм">#REF!</definedName>
    <definedName name="Проход_через_крышу_36_45_гр_Schiedel_ICS_25_d_200_мм" localSheetId="0">#REF!</definedName>
    <definedName name="Проход_через_крышу_36_45_гр_Schiedel_ICS_25_d_200_мм">#REF!</definedName>
    <definedName name="Проход_через_крышу_36_45_гр_Schiedel_ICS_25_d_230_мм" localSheetId="0">#REF!</definedName>
    <definedName name="Проход_через_крышу_36_45_гр_Schiedel_ICS_25_d_230_мм">#REF!</definedName>
    <definedName name="Проход_через_крышу_36_45_гр_Schiedel_ICS_25_d_250_мм" localSheetId="0">#REF!</definedName>
    <definedName name="Проход_через_крышу_36_45_гр_Schiedel_ICS_25_d_250_мм">#REF!</definedName>
    <definedName name="Проход_через_крышу_36_45_гр_Schiedel_ICS_25_d_280_мм" localSheetId="0">#REF!</definedName>
    <definedName name="Проход_через_крышу_36_45_гр_Schiedel_ICS_25_d_280_мм">#REF!</definedName>
    <definedName name="Проход_через_крышу_36_45_гр_Schiedel_ICS_25_d_300_мм" localSheetId="0">#REF!</definedName>
    <definedName name="Проход_через_крышу_36_45_гр_Schiedel_ICS_25_d_300_мм">#REF!</definedName>
    <definedName name="Проход_через_крышу_36_45_гр_Schiedel_KERASTAR_d_140_мм" localSheetId="0">#REF!</definedName>
    <definedName name="Проход_через_крышу_36_45_гр_Schiedel_KERASTAR_d_140_мм">#REF!</definedName>
    <definedName name="Проход_через_крышу_36_45_гр_Schiedel_KERASTAR_d_160_мм" localSheetId="0">#REF!</definedName>
    <definedName name="Проход_через_крышу_36_45_гр_Schiedel_KERASTAR_d_160_мм">#REF!</definedName>
    <definedName name="Проход_через_крышу_36_45_гр_Schiedel_KERASTAR_d_180_мм" localSheetId="0">#REF!</definedName>
    <definedName name="Проход_через_крышу_36_45_гр_Schiedel_KERASTAR_d_180_мм">#REF!</definedName>
    <definedName name="Проход_через_крышу_36_45_гр_Schiedel_KERASTAR_d_200_мм" localSheetId="0">#REF!</definedName>
    <definedName name="Проход_через_крышу_36_45_гр_Schiedel_KERASTAR_d_200_мм">#REF!</definedName>
    <definedName name="Проход_через_крышу_36_45_гр_Schiedel_KERASTAR_d_250_мм" localSheetId="0">#REF!</definedName>
    <definedName name="Проход_через_крышу_36_45_гр_Schiedel_KERASTAR_d_250_мм">#REF!</definedName>
    <definedName name="Проход_через_крышу_36_45_гр_Schiedel_Permeter_25_d_180_мм_серый" localSheetId="0">#REF!</definedName>
    <definedName name="Проход_через_крышу_36_45_гр_Schiedel_Permeter_25_d_180_мм_серый">#REF!</definedName>
    <definedName name="Проход_через_крышу_36_45_гр_Schiedel_Permeter_25_d_180_мм_черный" localSheetId="0">#REF!</definedName>
    <definedName name="Проход_через_крышу_36_45_гр_Schiedel_Permeter_25_d_180_мм_черный">#REF!</definedName>
    <definedName name="Проход_через_крышу_36_45_гр_Schiedel_Permeter_25_d_250_мм_серый" localSheetId="0">#REF!</definedName>
    <definedName name="Проход_через_крышу_36_45_гр_Schiedel_Permeter_25_d_250_мм_серый">#REF!</definedName>
    <definedName name="Проход_через_крышу_36_45_гр_Schiedel_Permeter_25_d_250_мм_черный" localSheetId="0">#REF!</definedName>
    <definedName name="Проход_через_крышу_36_45_гр_Schiedel_Permeter_25_d_250_мм_черный">#REF!</definedName>
    <definedName name="Проход_через_крышу_36_45_гр_Schiedel_Permeter_25_d_300_мм_серый" localSheetId="0">#REF!</definedName>
    <definedName name="Проход_через_крышу_36_45_гр_Schiedel_Permeter_25_d_300_мм_серый">#REF!</definedName>
    <definedName name="Проход_через_крышу_36_45_гр_Schiedel_Permeter_25_d_300_мм_черный" localSheetId="0">#REF!</definedName>
    <definedName name="Проход_через_крышу_36_45_гр_Schiedel_Permeter_25_d_300_мм_черный">#REF!</definedName>
    <definedName name="Проход_через_крышу_3_15_гр_Schiedel_ICS_25_d_180_мм" localSheetId="0">#REF!</definedName>
    <definedName name="Проход_через_крышу_3_15_гр_Schiedel_ICS_25_d_180_мм">#REF!</definedName>
    <definedName name="Проход_через_крышу_3_15_гр_Schiedel_ICS_25_d_200_мм" localSheetId="0">#REF!</definedName>
    <definedName name="Проход_через_крышу_3_15_гр_Schiedel_ICS_25_d_200_мм">#REF!</definedName>
    <definedName name="Проход_через_крышу_3_15_гр_Schiedel_ICS_25_d_230_мм" localSheetId="0">#REF!</definedName>
    <definedName name="Проход_через_крышу_3_15_гр_Schiedel_ICS_25_d_230_мм">#REF!</definedName>
    <definedName name="Проход_через_крышу_3_15_гр_Schiedel_ICS_25_d_250_мм" localSheetId="0">#REF!</definedName>
    <definedName name="Проход_через_крышу_3_15_гр_Schiedel_ICS_25_d_250_мм">#REF!</definedName>
    <definedName name="Проход_через_крышу_3_15_гр_Schiedel_ICS_25_d_280_мм" localSheetId="0">#REF!</definedName>
    <definedName name="Проход_через_крышу_3_15_гр_Schiedel_ICS_25_d_280_мм">#REF!</definedName>
    <definedName name="Проход_через_крышу_3_15_гр_Schiedel_ICS_25_d_300_мм" localSheetId="0">#REF!</definedName>
    <definedName name="Проход_через_крышу_3_15_гр_Schiedel_ICS_25_d_300_мм">#REF!</definedName>
    <definedName name="Проход_через_крышу_3_15_гр_Schiedel_Permeter_25_d_250_мм_серый">#REF!</definedName>
    <definedName name="Проход_через_крышу_3_15_гр_Schiedel_Permeter_25_d_250_мм_серый_для_130" localSheetId="0">#REF!</definedName>
    <definedName name="Проход_через_крышу_3_15_гр_Schiedel_Permeter_25_d_250_мм_серый_для_130">#REF!</definedName>
    <definedName name="Проход_через_крышу_3_15_гр_Schiedel_Permeter_25_d_250_мм_черный" localSheetId="0">#REF!</definedName>
    <definedName name="Проход_через_крышу_3_15_гр_Schiedel_Permeter_25_d_250_мм_черный">#REF!</definedName>
    <definedName name="Проход_через_крышу_3_15_гр_Schiedel_Permeter_25_d_250_мм_черный_для_130" localSheetId="0">#REF!</definedName>
    <definedName name="Проход_через_крышу_3_15_гр_Schiedel_Permeter_25_d_250_мм_черный_для_130">#REF!</definedName>
    <definedName name="Проход_через_крышу_3_15_гр_Schiedel_Permeter_25_d_350_мм_на_трубу_с_внутр_d_250_мм_серый" localSheetId="0">#REF!</definedName>
    <definedName name="Проход_через_крышу_3_15_гр_Schiedel_Permeter_25_d_350_мм_на_трубу_с_внутр_d_250_мм_серый">#REF!</definedName>
    <definedName name="Проход_через_крышу_3_15_гр_Schiedel_Permeter_25_d_350_мм_на_трубу_с_внутр_d_250_мм_черный" localSheetId="0">#REF!</definedName>
    <definedName name="Проход_через_крышу_3_15_гр_Schiedel_Permeter_25_d_350_мм_на_трубу_с_внутр_d_250_мм_черный">#REF!</definedName>
    <definedName name="Путь_сохранения_10_2">#REF!</definedName>
    <definedName name="Путь_сохранения_10_3">#REF!</definedName>
    <definedName name="Путь_сохранения_10_4">#REF!</definedName>
    <definedName name="Путь_сохранения_10_5">#REF!</definedName>
    <definedName name="Путь_сохранения_10_6">#REF!</definedName>
    <definedName name="Путь_сохранения_10_7">#REF!</definedName>
    <definedName name="Путь_сохранения_150_2" localSheetId="0">#REF!</definedName>
    <definedName name="Путь_сохранения_150_2">#REF!</definedName>
    <definedName name="Путь_сохранения_150_3" localSheetId="0">#REF!</definedName>
    <definedName name="Путь_сохранения_150_3">#REF!</definedName>
    <definedName name="Путь_сохранения_150_4" localSheetId="0">#REF!</definedName>
    <definedName name="Путь_сохранения_150_4">#REF!</definedName>
    <definedName name="Путь_сохранения_150_5" localSheetId="0">#REF!</definedName>
    <definedName name="Путь_сохранения_150_5">#REF!</definedName>
    <definedName name="Путь_сохранения_150_6" localSheetId="0">#REF!</definedName>
    <definedName name="Путь_сохранения_150_6">#REF!</definedName>
    <definedName name="Путь_сохранения_150_7" localSheetId="0">#REF!</definedName>
    <definedName name="Путь_сохранения_150_7">#REF!</definedName>
    <definedName name="Путь_сохранения_2" localSheetId="0">#REF!</definedName>
    <definedName name="Путь_сохранения_2">#REF!</definedName>
    <definedName name="Путь_сохранения_3" localSheetId="0">#REF!</definedName>
    <definedName name="Путь_сохранения_3">#REF!</definedName>
    <definedName name="Путь_сохранения_30_2">#REF!</definedName>
    <definedName name="Путь_сохранения_30_3">#REF!</definedName>
    <definedName name="Путь_сохранения_30_4">#REF!</definedName>
    <definedName name="Путь_сохранения_30_5">#REF!</definedName>
    <definedName name="Путь_сохранения_30_6">#REF!</definedName>
    <definedName name="Путь_сохранения_30_7">#REF!</definedName>
    <definedName name="Путь_сохранения_4" localSheetId="0">#REF!</definedName>
    <definedName name="Путь_сохранения_4">#REF!</definedName>
    <definedName name="Путь_сохранения_5" localSheetId="0">#REF!</definedName>
    <definedName name="Путь_сохранения_5">#REF!</definedName>
    <definedName name="Путь_сохранения_6" localSheetId="0">#REF!</definedName>
    <definedName name="Путь_сохранения_6">#REF!</definedName>
    <definedName name="Путь_сохранения_7" localSheetId="0">#REF!</definedName>
    <definedName name="Путь_сохранения_7">#REF!</definedName>
    <definedName name="Путь_сохранения_Дилерский_2" localSheetId="0">#REF!</definedName>
    <definedName name="Путь_сохранения_Дилерский_2">#REF!</definedName>
    <definedName name="Путь_сохранения_Дилерский_3" localSheetId="0">#REF!</definedName>
    <definedName name="Путь_сохранения_Дилерский_3">#REF!</definedName>
    <definedName name="Путь_сохранения_Дилерский_4" localSheetId="0">#REF!</definedName>
    <definedName name="Путь_сохранения_Дилерский_4">#REF!</definedName>
    <definedName name="Путь_сохранения_Дилерский_5" localSheetId="0">#REF!</definedName>
    <definedName name="Путь_сохранения_Дилерский_5">#REF!</definedName>
    <definedName name="Путь_сохранения_Дилерский_6" localSheetId="0">#REF!</definedName>
    <definedName name="Путь_сохранения_Дилерский_6">#REF!</definedName>
    <definedName name="Путь_сохранения_Дилерский_7" localSheetId="0">#REF!</definedName>
    <definedName name="Путь_сохранения_Дилерский_7">#REF!</definedName>
    <definedName name="Путь_сохранения_Спецпрайс_2" localSheetId="0">#REF!</definedName>
    <definedName name="Путь_сохранения_Спецпрайс_2">#REF!</definedName>
    <definedName name="Путь_сохранения_Спецпрайс_3" localSheetId="0">#REF!</definedName>
    <definedName name="Путь_сохранения_Спецпрайс_3">#REF!</definedName>
    <definedName name="Путь_сохранения_Спецпрайс_4" localSheetId="0">#REF!</definedName>
    <definedName name="Путь_сохранения_Спецпрайс_4">#REF!</definedName>
    <definedName name="Путь_сохранения_Спецпрайс_5" localSheetId="0">#REF!</definedName>
    <definedName name="Путь_сохранения_Спецпрайс_5">#REF!</definedName>
    <definedName name="Путь_сохранения_Спецпрайс_6" localSheetId="0">#REF!</definedName>
    <definedName name="Путь_сохранения_Спецпрайс_6">#REF!</definedName>
    <definedName name="Путь_сохранения_Спецпрайс_7" localSheetId="0">#REF!</definedName>
    <definedName name="Путь_сохранения_Спецпрайс_7">#REF!</definedName>
    <definedName name="Путь_сравнения" localSheetId="0">#REF!</definedName>
    <definedName name="Путь_сравнения">#REF!</definedName>
    <definedName name="Путь_сравнения_10">#REF!</definedName>
    <definedName name="Путь_сравнения_150" localSheetId="0">#REF!</definedName>
    <definedName name="Путь_сравнения_150">#REF!</definedName>
    <definedName name="Путь_сравнения_30">#REF!</definedName>
    <definedName name="Путь_сравнения_Дилерский" localSheetId="0">#REF!</definedName>
    <definedName name="Путь_сравнения_Дилерский">#REF!</definedName>
    <definedName name="Путь_сравнения_Спецпрайс" localSheetId="0">#REF!</definedName>
    <definedName name="Путь_сравнения_Спецпрайс">#REF!</definedName>
    <definedName name="Регулируемый_отвод_0_30гр_с_манжетой_и_распорными_элементами_Schiedel_KERANOVA_d_120_мм" localSheetId="0">#REF!</definedName>
    <definedName name="Регулируемый_отвод_0_30гр_с_манжетой_и_распорными_элементами_Schiedel_KERANOVA_d_140_мм" localSheetId="0">#REF!</definedName>
    <definedName name="Регулируемый_отвод_0_30гр_с_манжетой_и_распорными_элементами_Schiedel_KERANOVA_d_140_мм">#REF!</definedName>
    <definedName name="Регулируемый_отвод_0_30гр_с_манжетой_и_распорными_элементами_Schiedel_KERANOVA_d_160_мм" localSheetId="0">#REF!</definedName>
    <definedName name="Регулируемый_отвод_0_30гр_с_манжетой_и_распорными_элементами_Schiedel_KERANOVA_d_160_мм">#REF!</definedName>
    <definedName name="Регулируемый_отвод_0_30гр_с_манжетой_и_распорными_элементами_Schiedel_KERANOVA_d_180_мм" localSheetId="0">#REF!</definedName>
    <definedName name="Регулируемый_отвод_0_30гр_с_манжетой_и_распорными_элементами_Schiedel_KERANOVA_d_180_мм">#REF!</definedName>
    <definedName name="Регулируемый_отвод_0_30гр_с_манжетой_и_распорными_элементами_Schiedel_KERANOVA_d_200_мм" localSheetId="0">#REF!</definedName>
    <definedName name="Регулируемый_отвод_0_30гр_с_манжетой_и_распорными_элементами_Schiedel_KERANOVA_d_200_мм">#REF!</definedName>
    <definedName name="Регулируемый_отвод_0_30гр_с_манжетой_и_распорными_элементами_Schiedel_KERANOVA_d_250_мм" localSheetId="0">#REF!</definedName>
    <definedName name="Регулируемый_отвод_0_30гр_с_манжетой_и_распорными_элементами_Schiedel_KERANOVA_d_250_мм">#REF!</definedName>
    <definedName name="Решетка_для_вентканала_без_жалюзи_Schiedel" localSheetId="0">#REF!</definedName>
    <definedName name="Решетка_для_вентканала_без_жалюзи_Schiedel">#REF!</definedName>
    <definedName name="Решетка_для_вентканала_с_жалюзи_Schiedel" localSheetId="0">#REF!</definedName>
    <definedName name="Решетка_для_вентканала_с_жалюзи_Schiedel">#REF!</definedName>
    <definedName name="Розетка_декоративная_DW_Schiedel_ICS_25_d_180_мм" localSheetId="0">#REF!</definedName>
    <definedName name="Розетка_декоративная_DW_Schiedel_ICS_25_d_180_мм">#REF!</definedName>
    <definedName name="Розетка_декоративная_DW_Schiedel_ICS_25_d_200_мм" localSheetId="0">#REF!</definedName>
    <definedName name="Розетка_декоративная_DW_Schiedel_ICS_25_d_200_мм">#REF!</definedName>
    <definedName name="Розетка_декоративная_DW_Schiedel_ICS_25_d_230_мм" localSheetId="0">#REF!</definedName>
    <definedName name="Розетка_декоративная_DW_Schiedel_ICS_25_d_230_мм">#REF!</definedName>
    <definedName name="Розетка_декоративная_DW_Schiedel_ICS_25_d_250_мм" localSheetId="0">#REF!</definedName>
    <definedName name="Розетка_декоративная_DW_Schiedel_ICS_25_d_250_мм">#REF!</definedName>
    <definedName name="Розетка_декоративная_DW_Schiedel_ICS_25_d_300_мм" localSheetId="0">#REF!</definedName>
    <definedName name="Розетка_декоративная_DW_Schiedel_ICS_25_d_300_мм">#REF!</definedName>
    <definedName name="Розетка_декоративная_Schiedel_KERANOVA_d_120_мм" localSheetId="0">#REF!</definedName>
    <definedName name="Розетка_декоративная_Schiedel_KERANOVA_d_140_мм" localSheetId="0">#REF!</definedName>
    <definedName name="Розничная" localSheetId="0">#REF!</definedName>
    <definedName name="Розничная">#REF!</definedName>
    <definedName name="Теплоизоляция_складные_полусегменты_Schiedel_KERANOVA_d_140_мм" localSheetId="0">#REF!</definedName>
    <definedName name="Теплоизоляция_складные_полусегменты_Schiedel_KERANOVA_d_140_мм">#REF!</definedName>
    <definedName name="Теплоизоляция_складные_полусегменты_Schiedel_KERANOVA_d_160_мм" localSheetId="0">#REF!</definedName>
    <definedName name="Теплоизоляция_складные_полусегменты_Schiedel_KERANOVA_d_160_мм">#REF!</definedName>
    <definedName name="Теплоизоляция_складные_полусегменты_Schiedel_KERANOVA_d_180_мм" localSheetId="0">#REF!</definedName>
    <definedName name="Теплоизоляция_складные_полусегменты_Schiedel_KERANOVA_d_180_мм">#REF!</definedName>
    <definedName name="Теплоизоляция_складные_полусегменты_Schiedel_KERANOVA_d_200_мм" localSheetId="0">#REF!</definedName>
    <definedName name="Теплоизоляция_складные_полусегменты_Schiedel_KERANOVA_d_200_мм">#REF!</definedName>
    <definedName name="Теплоизоляция_складные_полусегменты_Schiedel_KERANOVA_d_250_мм" localSheetId="0">#REF!</definedName>
    <definedName name="Теплоизоляция_складные_полусегменты_Schiedel_KERANOVA_d_250_мм">#REF!</definedName>
    <definedName name="Тройник_45_гр_Schiedel_ICS_25_d_130_мм" localSheetId="0">#REF!</definedName>
    <definedName name="Тройник_45_гр_Schiedel_ICS_25_d_130_мм">#REF!</definedName>
    <definedName name="Тройник_45_гр_Schiedel_ICS_25_d_150_мм" localSheetId="0">#REF!</definedName>
    <definedName name="Тройник_45_гр_Schiedel_ICS_25_d_150_мм">#REF!</definedName>
    <definedName name="Тройник_45_гр_Schiedel_ICS_25_d_180_мм" localSheetId="0">#REF!</definedName>
    <definedName name="Тройник_45_гр_Schiedel_ICS_25_d_180_мм">#REF!</definedName>
    <definedName name="Тройник_45_гр_Schiedel_ICS_25_d_200_мм" localSheetId="0">#REF!</definedName>
    <definedName name="Тройник_45_гр_Schiedel_ICS_25_d_200_мм">#REF!</definedName>
    <definedName name="Тройник_45_гр_Schiedel_ICS_25_d_230_мм" localSheetId="0">#REF!</definedName>
    <definedName name="Тройник_45_гр_Schiedel_ICS_25_d_230_мм">#REF!</definedName>
    <definedName name="Тройник_45_гр_Schiedel_ICS_25_d_250_мм" localSheetId="0">#REF!</definedName>
    <definedName name="Тройник_45_гр_Schiedel_ICS_25_d_250_мм">#REF!</definedName>
    <definedName name="Тройник_45_гр_Schiedel_KERASTAR_d_140_мм" localSheetId="0">#REF!</definedName>
    <definedName name="Тройник_45_гр_Schiedel_KERASTAR_d_140_мм">#REF!</definedName>
    <definedName name="Тройник_45_гр_Schiedel_KERASTAR_d_160_мм" localSheetId="0">#REF!</definedName>
    <definedName name="Тройник_45_гр_Schiedel_KERASTAR_d_160_мм">#REF!</definedName>
    <definedName name="Тройник_45_гр_Schiedel_KERASTAR_d_180_мм" localSheetId="0">#REF!</definedName>
    <definedName name="Тройник_45_гр_Schiedel_KERASTAR_d_180_мм">#REF!</definedName>
    <definedName name="Тройник_45_гр_Schiedel_KERASTAR_d_200_мм" localSheetId="0">#REF!</definedName>
    <definedName name="Тройник_45_гр_Schiedel_KERASTAR_d_200_мм">#REF!</definedName>
    <definedName name="Тройник_45_гр_Schiedel_KERASTAR_d_250_мм" localSheetId="0">#REF!</definedName>
    <definedName name="Тройник_45_гр_Schiedel_KERASTAR_d_250_мм">#REF!</definedName>
    <definedName name="Тройник_45_гр_Schiedel_Permeter_25_d_130_мм_серый" localSheetId="0">#REF!</definedName>
    <definedName name="Тройник_45_гр_Schiedel_Permeter_25_d_130_мм_черный" localSheetId="0">#REF!</definedName>
    <definedName name="Тройник_45_гр_Schiedel_Permeter_25_d_130_мм_черный">#REF!</definedName>
    <definedName name="Тройник_45_гр_Schiedel_Permeter_25_d_150_мм_серый" localSheetId="0">#REF!</definedName>
    <definedName name="Тройник_45_гр_Schiedel_Permeter_25_d_150_мм_черный" localSheetId="0">#REF!</definedName>
    <definedName name="Тройник_45_гр_Schiedel_Permeter_25_d_150_мм_черный">#REF!</definedName>
    <definedName name="Тройник_45_гр_Schiedel_Permeter_25_d_200_мм_серый" localSheetId="0">#REF!</definedName>
    <definedName name="Тройник_45_гр_Schiedel_Permeter_25_d_200_мм_черный" localSheetId="0">#REF!</definedName>
    <definedName name="Тройник_45_гр_Schiedel_Permeter_25_d_200_мм_черный">#REF!</definedName>
    <definedName name="Тройник_45_гр_Schiedel_Permeter_25_d_250_мм_серый" localSheetId="0">#REF!</definedName>
    <definedName name="Тройник_45_гр_Schiedel_Permeter_25_d_250_мм_черный" localSheetId="0">#REF!</definedName>
    <definedName name="Тройник_45_гр_Schiedel_Permeter_25_d_250_мм_черный">#REF!</definedName>
    <definedName name="Тройник_90_гр_Schiedel_ICS_25_d_130_мм" localSheetId="0">#REF!</definedName>
    <definedName name="Тройник_90_гр_Schiedel_ICS_25_d_130_мм">#REF!</definedName>
    <definedName name="Тройник_90_гр_Schiedel_ICS_25_d_150_мм" localSheetId="0">#REF!</definedName>
    <definedName name="Тройник_90_гр_Schiedel_ICS_25_d_150_мм">#REF!</definedName>
    <definedName name="Тройник_90_гр_Schiedel_ICS_25_d_180_мм" localSheetId="0">#REF!</definedName>
    <definedName name="Тройник_90_гр_Schiedel_ICS_25_d_180_мм">#REF!</definedName>
    <definedName name="Тройник_90_гр_Schiedel_ICS_25_d_200_мм" localSheetId="0">#REF!</definedName>
    <definedName name="Тройник_90_гр_Schiedel_ICS_25_d_200_мм">#REF!</definedName>
    <definedName name="Тройник_90_гр_Schiedel_ICS_25_d_230_мм" localSheetId="0">#REF!</definedName>
    <definedName name="Тройник_90_гр_Schiedel_ICS_25_d_230_мм">#REF!</definedName>
    <definedName name="Тройник_90_гр_Schiedel_ICS_25_d_250_мм" localSheetId="0">#REF!</definedName>
    <definedName name="Тройник_90_гр_Schiedel_ICS_25_d_250_мм">#REF!</definedName>
    <definedName name="Тройник_90_гр_Schiedel_KERASTAR_d_140_мм" localSheetId="0">#REF!</definedName>
    <definedName name="Тройник_90_гр_Schiedel_KERASTAR_d_140_мм">#REF!</definedName>
    <definedName name="Тройник_90_гр_Schiedel_KERASTAR_d_160_мм" localSheetId="0">#REF!</definedName>
    <definedName name="Тройник_90_гр_Schiedel_KERASTAR_d_160_мм">#REF!</definedName>
    <definedName name="Тройник_90_гр_Schiedel_KERASTAR_d_180_мм" localSheetId="0">#REF!</definedName>
    <definedName name="Тройник_90_гр_Schiedel_KERASTAR_d_180_мм">#REF!</definedName>
    <definedName name="Тройник_90_гр_Schiedel_KERASTAR_d_200_мм" localSheetId="0">#REF!</definedName>
    <definedName name="Тройник_90_гр_Schiedel_KERASTAR_d_200_мм">#REF!</definedName>
    <definedName name="Тройник_90_гр_Schiedel_KERASTAR_d_250_мм" localSheetId="0">#REF!</definedName>
    <definedName name="Тройник_90_гр_Schiedel_KERASTAR_d_250_мм">#REF!</definedName>
    <definedName name="Тройник_90_гр_Schiedel_Permeter_25_d_130_мм_серый" localSheetId="0">#REF!</definedName>
    <definedName name="Тройник_90_гр_Schiedel_Permeter_25_d_130_мм_черный" localSheetId="0">#REF!</definedName>
    <definedName name="Тройник_90_гр_Schiedel_Permeter_25_d_130_мм_черный">#REF!</definedName>
    <definedName name="Тройник_90_гр_Schiedel_Permeter_25_d_150_мм_серый" localSheetId="0">#REF!</definedName>
    <definedName name="Тройник_90_гр_Schiedel_Permeter_25_d_150_мм_серый">#REF!</definedName>
    <definedName name="Тройник_90_гр_Schiedel_Permeter_25_d_150_мм_черный" localSheetId="0">#REF!</definedName>
    <definedName name="Тройник_90_гр_Schiedel_Permeter_25_d_150_мм_черный">#REF!</definedName>
    <definedName name="Тройник_90_гр_Schiedel_Permeter_25_d_200_мм_серый" localSheetId="0">#REF!</definedName>
    <definedName name="Тройник_90_гр_Schiedel_Permeter_25_d_200_мм_черный" localSheetId="0">#REF!</definedName>
    <definedName name="Тройник_90_гр_Schiedel_Permeter_25_d_200_мм_черный">#REF!</definedName>
    <definedName name="Тройник_90_гр_Schiedel_Permeter_25_d_250_мм_серый" localSheetId="0">#REF!</definedName>
    <definedName name="Тройник_90_гр_Schiedel_Permeter_25_d_250_мм_черный" localSheetId="0">#REF!</definedName>
    <definedName name="Тройник_90_гр_Schiedel_Permeter_25_d_250_мм_черный">#REF!</definedName>
    <definedName name="Тройник_для_прочистки_T200_PI_Schiedel_ICS_25_d_150_мм" localSheetId="0">#REF!</definedName>
    <definedName name="Тройник_для_прочистки_T200_PI_Schiedel_ICS_25_d_150_мм">#REF!</definedName>
    <definedName name="Тройник_для_прочистки_T200_PI_Schiedel_ICS_25_d_180_мм" localSheetId="0">#REF!</definedName>
    <definedName name="Тройник_для_прочистки_T200_PI_Schiedel_ICS_25_d_180_мм">#REF!</definedName>
    <definedName name="Тройник_для_прочистки_T200_PI_Schiedel_ICS_25_d_200_мм" localSheetId="0">#REF!</definedName>
    <definedName name="Тройник_для_прочистки_T200_PI_Schiedel_ICS_25_d_200_мм">#REF!</definedName>
    <definedName name="Тройник_для_прочистки_T200_PI_Schiedel_ICS_25_d_230_мм" localSheetId="0">#REF!</definedName>
    <definedName name="Тройник_для_прочистки_T200_PI_Schiedel_ICS_25_d_230_мм">#REF!</definedName>
    <definedName name="Тройник_для_прочистки_T200_PI_Schiedel_ICS_25_d_250_мм" localSheetId="0">#REF!</definedName>
    <definedName name="Тройник_для_прочистки_T200_PI_Schiedel_ICS_25_d_250_мм">#REF!</definedName>
    <definedName name="Тройник_для_прочистки_T450_NI_Schiedel_ICS_25_d_130_мм" localSheetId="0">#REF!</definedName>
    <definedName name="Тройник_для_прочистки_T450_NI_Schiedel_ICS_25_d_130_мм">#REF!</definedName>
    <definedName name="Тройник_для_прочистки_T450_NI_Schiedel_ICS_25_d_150_мм" localSheetId="0">#REF!</definedName>
    <definedName name="Тройник_для_прочистки_T450_NI_Schiedel_ICS_25_d_150_мм">#REF!</definedName>
    <definedName name="Тройник_для_прочистки_T450_NI_Schiedel_ICS_25_d_180_мм" localSheetId="0">#REF!</definedName>
    <definedName name="Тройник_для_прочистки_T450_NI_Schiedel_ICS_25_d_180_мм">#REF!</definedName>
    <definedName name="Тройник_для_прочистки_T450_NI_Schiedel_ICS_25_d_200_мм" localSheetId="0">#REF!</definedName>
    <definedName name="Тройник_для_прочистки_T450_NI_Schiedel_ICS_25_d_200_мм">#REF!</definedName>
    <definedName name="Тройник_для_прочистки_T450_NI_Schiedel_ICS_25_d_230_мм" localSheetId="0">#REF!</definedName>
    <definedName name="Тройник_для_прочистки_T450_NI_Schiedel_ICS_25_d_230_мм">#REF!</definedName>
    <definedName name="Тройник_для_прочистки_T450_NI_Schiedel_ICS_25_d_250_мм" localSheetId="0">#REF!</definedName>
    <definedName name="Тройник_для_прочистки_T450_NI_Schiedel_ICS_25_d_250_мм">#REF!</definedName>
    <definedName name="Тройник_для_прочистки_круглый_Schiedel_KERASTAR_d_140_мм" localSheetId="0">#REF!</definedName>
    <definedName name="Тройник_для_прочистки_круглый_Schiedel_KERASTAR_d_140_мм">#REF!</definedName>
    <definedName name="Тройник_для_прочистки_круглый_Schiedel_KERASTAR_d_160_мм" localSheetId="0">#REF!</definedName>
    <definedName name="Тройник_для_прочистки_круглый_Schiedel_KERASTAR_d_160_мм">#REF!</definedName>
    <definedName name="Тройник_для_прочистки_круглый_Schiedel_KERASTAR_d_180_мм" localSheetId="0">#REF!</definedName>
    <definedName name="Тройник_для_прочистки_круглый_Schiedel_KERASTAR_d_180_мм">#REF!</definedName>
    <definedName name="Тройник_для_прочистки_круглый_Schiedel_KERASTAR_d_200_мм" localSheetId="0">#REF!</definedName>
    <definedName name="Тройник_для_прочистки_круглый_Schiedel_KERASTAR_d_200_мм">#REF!</definedName>
    <definedName name="Тройник_для_прочистки_круглый_Schiedel_KERASTAR_d_250_мм" localSheetId="0">#REF!</definedName>
    <definedName name="Тройник_для_прочистки_круглый_Schiedel_KERASTAR_d_250_мм">#REF!</definedName>
    <definedName name="Труба_133_см_с_манжетой_и_распорными_элементами_Schiedel_KERANOVA_d_120_мм" localSheetId="0">#REF!</definedName>
    <definedName name="Труба_133_см_с_манжетой_и_распорными_элементами_Schiedel_KERANOVA_d_120_мм">#REF!</definedName>
    <definedName name="Труба_133_см_с_манжетой_и_распорными_элементами_Schiedel_KERANOVA_d_140_мм" localSheetId="0">#REF!</definedName>
    <definedName name="Труба_133_см_с_манжетой_и_распорными_элементами_Schiedel_KERANOVA_d_140_мм">#REF!</definedName>
    <definedName name="Труба_133_см_с_манжетой_и_распорными_элементами_Schiedel_KERANOVA_d_160_мм" localSheetId="0">#REF!</definedName>
    <definedName name="Труба_133_см_с_манжетой_и_распорными_элементами_Schiedel_KERANOVA_d_160_мм">#REF!</definedName>
    <definedName name="Труба_133_см_с_манжетой_и_распорными_элементами_Schiedel_KERANOVA_d_180_мм" localSheetId="0">#REF!</definedName>
    <definedName name="Труба_133_см_с_манжетой_и_распорными_элементами_Schiedel_KERANOVA_d_180_мм">#REF!</definedName>
    <definedName name="Труба_133_см_с_манжетой_и_распорными_элементами_Schiedel_KERANOVA_d_200_мм" localSheetId="0">#REF!</definedName>
    <definedName name="Труба_133_см_с_манжетой_и_распорными_элементами_Schiedel_KERANOVA_d_200_мм">#REF!</definedName>
    <definedName name="Труба_66_см_с_манжетой_и_распорными_элементами_Schiedel_KERANOVA_d_120_мм" localSheetId="0">#REF!</definedName>
    <definedName name="Труба_66_см_с_манжетой_и_распорными_элементами_Schiedel_KERANOVA_d_140_мм" localSheetId="0">#REF!</definedName>
    <definedName name="Труба_66_см_с_манжетой_и_распорными_элементами_Schiedel_KERANOVA_d_140_мм">#REF!</definedName>
    <definedName name="Труба_66_см_с_манжетой_и_распорными_элементами_Schiedel_KERANOVA_d_160_мм" localSheetId="0">#REF!</definedName>
    <definedName name="Труба_66_см_с_манжетой_и_распорными_элементами_Schiedel_KERANOVA_d_160_мм">#REF!</definedName>
    <definedName name="Труба_66_см_с_манжетой_и_распорными_элементами_Schiedel_KERANOVA_d_180_мм" localSheetId="0">#REF!</definedName>
    <definedName name="Труба_66_см_с_манжетой_и_распорными_элементами_Schiedel_KERANOVA_d_180_мм">#REF!</definedName>
    <definedName name="Труба_66_см_с_манжетой_и_распорными_элементами_Schiedel_KERANOVA_d_200_мм" localSheetId="0">#REF!</definedName>
    <definedName name="Труба_66_см_с_манжетой_и_распорными_элементами_Schiedel_KERANOVA_d_200_мм">#REF!</definedName>
    <definedName name="Труба_66_см_с_манжетой_и_распорными_элементами_Schiedel_KERANOVA_d_250_мм" localSheetId="0">#REF!</definedName>
    <definedName name="Труба_66_см_с_манжетой_и_распорными_элементами_Schiedel_KERANOVA_d_250_мм">#REF!</definedName>
    <definedName name="Универсальный_штуцер_45_гр_Schiedel_KERANOVA_d_120_мм" localSheetId="0">#REF!</definedName>
    <definedName name="Универсальный_штуцер_45_гр_Schiedel_KERANOVA_d_140_мм" localSheetId="0">#REF!</definedName>
    <definedName name="Универсальный_штуцер_45_гр_Schiedel_KERANOVA_d_140_мм">#REF!</definedName>
    <definedName name="Универсальный_штуцер_45_гр_Schiedel_KERANOVA_d_160_мм" localSheetId="0">#REF!</definedName>
    <definedName name="Универсальный_штуцер_45_гр_Schiedel_KERANOVA_d_160_мм">#REF!</definedName>
    <definedName name="Универсальный_штуцер_45_гр_Schiedel_KERANOVA_d_180_мм" localSheetId="0">#REF!</definedName>
    <definedName name="Универсальный_штуцер_45_гр_Schiedel_KERANOVA_d_180_мм">#REF!</definedName>
    <definedName name="Универсальный_штуцер_45_гр_Schiedel_KERANOVA_d_200_мм" localSheetId="0">#REF!</definedName>
    <definedName name="Универсальный_штуцер_45_гр_Schiedel_KERANOVA_d_200_мм">#REF!</definedName>
    <definedName name="Универсальный_штуцер_45_гр_Schiedel_KERANOVA_d_250_мм" localSheetId="0">#REF!</definedName>
    <definedName name="Универсальный_штуцер_45_гр_Schiedel_KERANOVA_d_250_мм">#REF!</definedName>
    <definedName name="Универсальный_штуцер_Schiedel_KERANOVA_d_120_мм" localSheetId="0">#REF!</definedName>
    <definedName name="Универсальный_штуцер_Schiedel_KERANOVA_d_140_мм" localSheetId="0">#REF!</definedName>
    <definedName name="Универсальный_штуцер_Schiedel_KERANOVA_d_140_мм">#REF!</definedName>
    <definedName name="Универсальный_штуцер_Schiedel_KERANOVA_d_160_мм" localSheetId="0">#REF!</definedName>
    <definedName name="Универсальный_штуцер_Schiedel_KERANOVA_d_160_мм">#REF!</definedName>
    <definedName name="Универсальный_штуцер_Schiedel_KERANOVA_d_180_мм" localSheetId="0">#REF!</definedName>
    <definedName name="Универсальный_штуцер_Schiedel_KERANOVA_d_180_мм">#REF!</definedName>
    <definedName name="Универсальный_штуцер_Schiedel_KERANOVA_d_200_мм" localSheetId="0">#REF!</definedName>
    <definedName name="Универсальный_штуцер_Schiedel_KERANOVA_d_200_мм">#REF!</definedName>
    <definedName name="Универсальный_штуцер_РА_Schiedel_KERANOVA_d_250_мм" localSheetId="0">#REF!</definedName>
    <definedName name="Уплотнительная_манжета_от_дождя_Schiedel_ICS_25_d_180_мм" localSheetId="0">#REF!</definedName>
    <definedName name="Уплотнительная_манжета_от_дождя_Schiedel_ICS_25_d_180_мм">#REF!</definedName>
    <definedName name="Уплотнительная_манжета_от_дождя_Schiedel_ICS_25_d_200_мм" localSheetId="0">#REF!</definedName>
    <definedName name="Уплотнительная_манжета_от_дождя_Schiedel_ICS_25_d_200_мм">#REF!</definedName>
    <definedName name="Уплотнительная_манжета_от_дождя_Schiedel_ICS_25_d_230_мм" localSheetId="0">#REF!</definedName>
    <definedName name="Уплотнительная_манжета_от_дождя_Schiedel_ICS_25_d_230_мм">#REF!</definedName>
    <definedName name="Уплотнительная_манжета_от_дождя_Schiedel_ICS_25_d_250_мм" localSheetId="0">#REF!</definedName>
    <definedName name="Уплотнительная_манжета_от_дождя_Schiedel_ICS_25_d_250_мм">#REF!</definedName>
    <definedName name="Уплотнительная_манжета_от_дождя_Schiedel_ICS_25_d_280_мм" localSheetId="0">#REF!</definedName>
    <definedName name="Уплотнительная_манжета_от_дождя_Schiedel_ICS_25_d_280_мм">#REF!</definedName>
    <definedName name="Уплотнительная_манжета_от_дождя_Schiedel_ICS_25_d_300_мм" localSheetId="0">#REF!</definedName>
    <definedName name="Уплотнительная_манжета_от_дождя_Schiedel_ICS_25_d_300_мм">#REF!</definedName>
    <definedName name="Уплотнительная_манжета_от_дождя_Schiedel_KERASTAR_d_140_мм" localSheetId="0">#REF!</definedName>
    <definedName name="Уплотнительная_манжета_от_дождя_Schiedel_KERASTAR_d_140_мм">#REF!</definedName>
    <definedName name="Уплотнительная_манжета_от_дождя_Schiedel_KERASTAR_d_160_мм" localSheetId="0">#REF!</definedName>
    <definedName name="Уплотнительная_манжета_от_дождя_Schiedel_KERASTAR_d_160_мм">#REF!</definedName>
    <definedName name="Уплотнительная_манжета_от_дождя_Schiedel_KERASTAR_d_180_мм" localSheetId="0">#REF!</definedName>
    <definedName name="Уплотнительная_манжета_от_дождя_Schiedel_KERASTAR_d_180_мм">#REF!</definedName>
    <definedName name="Уплотнительная_манжета_от_дождя_Schiedel_KERASTAR_d_200_мм" localSheetId="0">#REF!</definedName>
    <definedName name="Уплотнительная_манжета_от_дождя_Schiedel_KERASTAR_d_200_мм">#REF!</definedName>
    <definedName name="Уплотнительная_манжета_от_дождя_Schiedel_KERASTAR_d_250_мм" localSheetId="0">#REF!</definedName>
    <definedName name="Уплотнительная_манжета_от_дождя_Schiedel_KERASTAR_d_250_мм">#REF!</definedName>
    <definedName name="Уплотнительная_манжета_от_дождя_Schiedel_Permeter_25_d_180_мм_серый" localSheetId="0">#REF!</definedName>
    <definedName name="Уплотнительная_манжета_от_дождя_Schiedel_Permeter_25_d_180_мм_серый">#REF!</definedName>
    <definedName name="Уплотнительная_манжета_от_дождя_Schiedel_Permeter_25_d_180_мм_черный" localSheetId="0">#REF!</definedName>
    <definedName name="Уплотнительная_манжета_от_дождя_Schiedel_Permeter_25_d_180_мм_черный">#REF!</definedName>
    <definedName name="Уплотнительная_манжета_от_дождя_Schiedel_Permeter_25_d_200_мм_серый" localSheetId="0">#REF!</definedName>
    <definedName name="Уплотнительная_манжета_от_дождя_Schiedel_Permeter_25_d_200_мм_серый">#REF!</definedName>
    <definedName name="Уплотнительная_манжета_от_дождя_Schiedel_Permeter_25_d_200_мм_черный" localSheetId="0">#REF!</definedName>
    <definedName name="Уплотнительная_манжета_от_дождя_Schiedel_Permeter_25_d_200_мм_черный">#REF!</definedName>
    <definedName name="Уплотнительная_манжета_от_дождя_Schiedel_Permeter_25_d_250_мм_серый" localSheetId="0">#REF!</definedName>
    <definedName name="Уплотнительная_манжета_от_дождя_Schiedel_Permeter_25_d_250_мм_серый">#REF!</definedName>
    <definedName name="Уплотнительная_манжета_от_дождя_Schiedel_Permeter_25_d_250_мм_черный" localSheetId="0">#REF!</definedName>
    <definedName name="Уплотнительная_манжета_от_дождя_Schiedel_Permeter_25_d_250_мм_черный">#REF!</definedName>
    <definedName name="Уплотнительная_манжета_от_дождя_Schiedel_Permeter_25_d_300_мм_серый" localSheetId="0">#REF!</definedName>
    <definedName name="Уплотнительная_манжета_от_дождя_Schiedel_Permeter_25_d_300_мм_серый">#REF!</definedName>
    <definedName name="Уплотнительная_манжета_от_дождя_Schiedel_Permeter_25_d_300_мм_черный" localSheetId="0">#REF!</definedName>
    <definedName name="Уплотнительная_манжета_от_дождя_Schiedel_Permeter_25_d_300_мм_черный">#REF!</definedName>
    <definedName name="Хомут_для_перекрытия_Schiedel_ICS_25_d_180_мм" localSheetId="0">#REF!</definedName>
    <definedName name="Хомут_для_перекрытия_Schiedel_ICS_25_d_180_мм">#REF!</definedName>
    <definedName name="Хомут_для_перекрытия_Schiedel_ICS_25_d_200_мм" localSheetId="0">#REF!</definedName>
    <definedName name="Хомут_для_перекрытия_Schiedel_ICS_25_d_200_мм">#REF!</definedName>
    <definedName name="Хомут_для_перекрытия_Schiedel_ICS_25_d_230_мм" localSheetId="0">#REF!</definedName>
    <definedName name="Хомут_для_перекрытия_Schiedel_ICS_25_d_230_мм">#REF!</definedName>
    <definedName name="Хомут_для_перекрытия_Schiedel_ICS_25_d_250_мм" localSheetId="0">#REF!</definedName>
    <definedName name="Хомут_для_перекрытия_Schiedel_ICS_25_d_250_мм">#REF!</definedName>
    <definedName name="Хомут_для_перекрытия_Schiedel_ICS_25_d_280_мм" localSheetId="0">#REF!</definedName>
    <definedName name="Хомут_для_перекрытия_Schiedel_ICS_25_d_280_мм">#REF!</definedName>
    <definedName name="Хомут_для_перекрытия_Schiedel_ICS_25_d_300_мм" localSheetId="0">#REF!</definedName>
    <definedName name="Хомут_для_перекрытия_Schiedel_ICS_25_d_300_мм">#REF!</definedName>
    <definedName name="Хомут_настенный_с_консолью_60_100_мм_Schiedel_Permeter_25_d_180_мм_серый" localSheetId="0">#REF!</definedName>
    <definedName name="Хомут_настенный_с_консолью_60_100_мм_Schiedel_Permeter_25_d_180_мм_серый">#REF!</definedName>
    <definedName name="Хомут_настенный_с_консолью_60_100_мм_Schiedel_Permeter_25_d_180_мм_черный" localSheetId="0">#REF!</definedName>
    <definedName name="Хомут_настенный_с_консолью_60_100_мм_Schiedel_Permeter_25_d_180_мм_черный">#REF!</definedName>
    <definedName name="Хомут_настенный_с_консолью_60_100_мм_Schiedel_Permeter_25_d_200_мм_серый" localSheetId="0">#REF!</definedName>
    <definedName name="Хомут_настенный_с_консолью_60_100_мм_Schiedel_Permeter_25_d_200_мм_серый">#REF!</definedName>
    <definedName name="Хомут_настенный_с_консолью_60_100_мм_Schiedel_Permeter_25_d_200_мм_черный" localSheetId="0">#REF!</definedName>
    <definedName name="Хомут_настенный_с_консолью_60_100_мм_Schiedel_Permeter_25_d_200_мм_черный">#REF!</definedName>
    <definedName name="Хомут_настенный_с_консолью_60_100_мм_Schiedel_Permeter_25_d_250_мм_серый" localSheetId="0">#REF!</definedName>
    <definedName name="Хомут_настенный_с_консолью_60_100_мм_Schiedel_Permeter_25_d_250_мм_серый">#REF!</definedName>
    <definedName name="Хомут_настенный_с_консолью_60_100_мм_Schiedel_Permeter_25_d_250_мм_черный" localSheetId="0">#REF!</definedName>
    <definedName name="Хомут_настенный_с_консолью_60_100_мм_Schiedel_Permeter_25_d_250_мм_черный">#REF!</definedName>
    <definedName name="Хомут_настенный_с_консолью_60_100_мм_Schiedel_Permeter_25_d_300_мм_серый" localSheetId="0">#REF!</definedName>
    <definedName name="Хомут_настенный_с_консолью_60_100_мм_Schiedel_Permeter_25_d_300_мм_серый">#REF!</definedName>
    <definedName name="Хомут_настенный_с_консолью_60_100_мм_Schiedel_Permeter_25_d_300_мм_черный" localSheetId="0">#REF!</definedName>
    <definedName name="Хомут_настенный_с_консолью_60_100_мм_Schiedel_Permeter_25_d_300_мм_черный">#REF!</definedName>
    <definedName name="Хомут_стандартный_Schiedel_ICS_25_d_180_мм" localSheetId="0">#REF!</definedName>
    <definedName name="Хомут_стандартный_Schiedel_ICS_25_d_180_мм">#REF!</definedName>
    <definedName name="Хомут_стандартный_Schiedel_ICS_25_d_200_мм" localSheetId="0">#REF!</definedName>
    <definedName name="Хомут_стандартный_Schiedel_ICS_25_d_200_мм">#REF!</definedName>
    <definedName name="Хомут_стандартный_Schiedel_ICS_25_d_230_мм" localSheetId="0">#REF!</definedName>
    <definedName name="Хомут_стандартный_Schiedel_ICS_25_d_230_мм">#REF!</definedName>
    <definedName name="Хомут_стандартный_Schiedel_ICS_25_d_250_мм" localSheetId="0">#REF!</definedName>
    <definedName name="Хомут_стандартный_Schiedel_ICS_25_d_250_мм">#REF!</definedName>
    <definedName name="Хомут_стандартный_Schiedel_ICS_25_d_280_мм" localSheetId="0">#REF!</definedName>
    <definedName name="Хомут_стандартный_Schiedel_ICS_25_d_280_мм">#REF!</definedName>
    <definedName name="Хомут_стандартный_Schiedel_ICS_25_d_300_мм" localSheetId="0">#REF!</definedName>
    <definedName name="Хомут_стандартный_Schiedel_ICS_25_d_300_мм">#REF!</definedName>
    <definedName name="Хомут_стандартный_Schiedel_Permeter_25_d_180_мм_серый" localSheetId="0">#REF!</definedName>
    <definedName name="Хомут_стандартный_Schiedel_Permeter_25_d_180_мм_серый">#REF!</definedName>
    <definedName name="Хомут_стандартный_Schiedel_Permeter_25_d_180_мм_черный" localSheetId="0">#REF!</definedName>
    <definedName name="Хомут_стандартный_Schiedel_Permeter_25_d_180_мм_черный">#REF!</definedName>
    <definedName name="Хомут_стандартный_Schiedel_Permeter_25_d_200_мм_серый" localSheetId="0">#REF!</definedName>
    <definedName name="Хомут_стандартный_Schiedel_Permeter_25_d_200_мм_серый">#REF!</definedName>
    <definedName name="Хомут_стандартный_Schiedel_Permeter_25_d_200_мм_черный" localSheetId="0">#REF!</definedName>
    <definedName name="Хомут_стандартный_Schiedel_Permeter_25_d_200_мм_черный">#REF!</definedName>
    <definedName name="Хомут_стандартный_Schiedel_Permeter_25_d_250_мм_серый" localSheetId="0">#REF!</definedName>
    <definedName name="Хомут_стандартный_Schiedel_Permeter_25_d_250_мм_серый">#REF!</definedName>
    <definedName name="Хомут_стандартный_Schiedel_Permeter_25_d_250_мм_черный" localSheetId="0">#REF!</definedName>
    <definedName name="Хомут_стандартный_Schiedel_Permeter_25_d_250_мм_черный">#REF!</definedName>
    <definedName name="Хомут_стандартный_Schiedel_Permeter_25_d_300_мм_серый" localSheetId="0">#REF!</definedName>
    <definedName name="Хомут_стандартный_Schiedel_Permeter_25_d_300_мм_серый">#REF!</definedName>
    <definedName name="Хомут_стандартный_Schiedel_Permeter_25_d_300_мм_черный" localSheetId="0">#REF!</definedName>
    <definedName name="Хомут_стандартный_Schiedel_Permeter_25_d_300_мм_черный">#REF!</definedName>
    <definedName name="Хомут_усиленный_Schiedel_ICS_25_d_180_мм" localSheetId="0">#REF!</definedName>
    <definedName name="Хомут_усиленный_Schiedel_ICS_25_d_180_мм">#REF!</definedName>
    <definedName name="Хомут_усиленный_Schiedel_ICS_25_d_200_мм" localSheetId="0">#REF!</definedName>
    <definedName name="Хомут_усиленный_Schiedel_ICS_25_d_200_мм">#REF!</definedName>
    <definedName name="Хомут_усиленный_Schiedel_ICS_25_d_230_мм" localSheetId="0">#REF!</definedName>
    <definedName name="Хомут_усиленный_Schiedel_ICS_25_d_230_мм">#REF!</definedName>
    <definedName name="Хомут_усиленный_Schiedel_ICS_25_d_250_мм" localSheetId="0">#REF!</definedName>
    <definedName name="Хомут_усиленный_Schiedel_ICS_25_d_250_мм">#REF!</definedName>
    <definedName name="Хомут_усиленный_Schiedel_ICS_25_d_280_мм" localSheetId="0">#REF!</definedName>
    <definedName name="Хомут_усиленный_Schiedel_ICS_25_d_280_мм">#REF!</definedName>
    <definedName name="Хомут_усиленный_Schiedel_ICS_25_d_300_мм" localSheetId="0">#REF!</definedName>
    <definedName name="Хомут_усиленный_Schiedel_ICS_25_d_300_мм">#REF!</definedName>
    <definedName name="Хомут_усиленный_Schiedel_Permeter_25_d_180_мм_серый" localSheetId="0">#REF!</definedName>
    <definedName name="Хомут_усиленный_Schiedel_Permeter_25_d_180_мм_серый">#REF!</definedName>
    <definedName name="Хомут_усиленный_Schiedel_Permeter_25_d_180_мм_черный" localSheetId="0">#REF!</definedName>
    <definedName name="Хомут_усиленный_Schiedel_Permeter_25_d_180_мм_черный">#REF!</definedName>
    <definedName name="Хомут_усиленный_Schiedel_Permeter_25_d_200_мм_серый" localSheetId="0">#REF!</definedName>
    <definedName name="Хомут_усиленный_Schiedel_Permeter_25_d_200_мм_серый">#REF!</definedName>
    <definedName name="Хомут_усиленный_Schiedel_Permeter_25_d_200_мм_черный" localSheetId="0">#REF!</definedName>
    <definedName name="Хомут_усиленный_Schiedel_Permeter_25_d_200_мм_черный">#REF!</definedName>
    <definedName name="Хомут_усиленный_Schiedel_Permeter_25_d_250_мм_серый" localSheetId="0">#REF!</definedName>
    <definedName name="Хомут_усиленный_Schiedel_Permeter_25_d_250_мм_серый">#REF!</definedName>
    <definedName name="Хомут_усиленный_Schiedel_Permeter_25_d_250_мм_черный" localSheetId="0">#REF!</definedName>
    <definedName name="Хомут_усиленный_Schiedel_Permeter_25_d_250_мм_черный">#REF!</definedName>
    <definedName name="Хомут_усиленный_Schiedel_Permeter_25_d_300_мм_серый" localSheetId="0">#REF!</definedName>
    <definedName name="Хомут_усиленный_Schiedel_Permeter_25_d_300_мм_серый">#REF!</definedName>
    <definedName name="Хомут_усиленный_Schiedel_Permeter_25_d_300_мм_черный" localSheetId="0">#REF!</definedName>
    <definedName name="Хомут_усиленный_Schiedel_Permeter_25_d_300_мм_черный">#REF!</definedName>
    <definedName name="Шаблон_для_разметки_единичный_45_гр_Schiedel_KERANOVA_d_120_мм" localSheetId="0">#REF!</definedName>
    <definedName name="Шаблон_для_разметки_единичный_45_гр_Schiedel_KERANOVA_d_140_мм" localSheetId="0">#REF!</definedName>
    <definedName name="Шаблон_для_разметки_единичный_45_гр_Schiedel_KERANOVA_d_140_мм">#REF!</definedName>
    <definedName name="Шаблон_для_разметки_единичный_45_гр_Schiedel_KERANOVA_d_160_мм" localSheetId="0">#REF!</definedName>
    <definedName name="Шаблон_для_разметки_единичный_45_гр_Schiedel_KERANOVA_d_160_мм">#REF!</definedName>
    <definedName name="Шаблон_для_разметки_единичный_45_гр_Schiedel_KERANOVA_d_180_мм" localSheetId="0">#REF!</definedName>
    <definedName name="Шаблон_для_разметки_единичный_45_гр_Schiedel_KERANOVA_d_180_мм">#REF!</definedName>
    <definedName name="Шаблон_для_разметки_единичный_45_гр_Schiedel_KERANOVA_d_200_мм" localSheetId="0">#REF!</definedName>
    <definedName name="Шаблон_для_разметки_единичный_45_гр_Schiedel_KERANOVA_d_200_мм">#REF!</definedName>
    <definedName name="Шаблон_для_разметки_единичный_45_гр_Schiedel_KERANOVA_d_250_мм" localSheetId="0">#REF!</definedName>
    <definedName name="Шаблон_для_разметки_единичный_45_гр_Schiedel_KERANOVA_d_250_мм">#REF!</definedName>
    <definedName name="Шаблон_для_разметки_единичный_Schiedel_KERANOVA_d_120_мм" localSheetId="0">#REF!</definedName>
    <definedName name="Шаблон_для_разметки_единичный_Schiedel_KERANOVA_d_140_мм" localSheetId="0">#REF!</definedName>
    <definedName name="Шаблон_для_разметки_единичный_Schiedel_KERANOVA_d_140_мм">#REF!</definedName>
    <definedName name="Шаблон_для_разметки_единичный_Schiedel_KERANOVA_d_160_мм" localSheetId="0">#REF!</definedName>
    <definedName name="Шаблон_для_разметки_единичный_Schiedel_KERANOVA_d_160_мм">#REF!</definedName>
    <definedName name="Шаблон_для_разметки_единичный_Schiedel_KERANOVA_d_180_мм" localSheetId="0">#REF!</definedName>
    <definedName name="Шаблон_для_разметки_единичный_Schiedel_KERANOVA_d_180_мм">#REF!</definedName>
    <definedName name="Шаблон_для_разметки_единичный_Schiedel_KERANOVA_d_200_мм" localSheetId="0">#REF!</definedName>
    <definedName name="Шаблон_для_разметки_единичный_Schiedel_KERANOVA_d_200_мм">#REF!</definedName>
    <definedName name="Шаблон_для_разметки_единичный_Schiedel_KERANOVA_d_250_мм" localSheetId="0">#REF!</definedName>
    <definedName name="Шаблон_для_разметки_единичный_Schiedel_KERANOVA_d_250_мм">#REF!</definedName>
    <definedName name="Шибер_Schiedel_Permeter_25_d_130_мм_серый" localSheetId="0">#REF!</definedName>
    <definedName name="Шибер_Schiedel_Permeter_25_d_130_мм_серый">#REF!</definedName>
    <definedName name="Шибер_Schiedel_Permeter_25_d_130_мм_черный" localSheetId="0">#REF!</definedName>
    <definedName name="Шибер_Schiedel_Permeter_25_d_130_мм_черный">#REF!</definedName>
    <definedName name="Шибер_Schiedel_Permeter_25_d_150_мм_серый" localSheetId="0">#REF!</definedName>
    <definedName name="Шибер_Schiedel_Permeter_25_d_150_мм_серый">#REF!</definedName>
    <definedName name="Шибер_Schiedel_Permeter_25_d_150_мм_черный" localSheetId="0">#REF!</definedName>
    <definedName name="Шибер_Schiedel_Permeter_25_d_150_мм_черный">#REF!</definedName>
    <definedName name="Шибер_Schiedel_Permeter_25_d_200_мм_серый" localSheetId="0">#REF!</definedName>
    <definedName name="Шибер_Schiedel_Permeter_25_d_200_мм_серый">#REF!</definedName>
    <definedName name="Шибер_Schiedel_Permeter_25_d_200_мм_черный" localSheetId="0">#REF!</definedName>
    <definedName name="Шибер_Schiedel_Permeter_25_d_200_мм_черный">#REF!</definedName>
    <definedName name="Шибер_Schiedel_Permeter_25_d_250_мм_серый">#REF!</definedName>
    <definedName name="Шибер_Schiedel_Permeter_25_d_250_мм_черный" localSheetId="0">#REF!</definedName>
    <definedName name="Шибер_Schiedel_Permeter_25_d_250_мм_черный">#REF!</definedName>
    <definedName name="Шибер_Schiedel_UNI_d_140_мм" localSheetId="0">#REF!</definedName>
    <definedName name="Шибер_Schiedel_UNI_d_140_мм">#REF!</definedName>
    <definedName name="Шибер_Schiedel_UNI_d_160_мм" localSheetId="0">#REF!</definedName>
    <definedName name="Шибер_Schiedel_UNI_d_160_мм">#REF!</definedName>
    <definedName name="Шибер_Schiedel_UNI_d_180_мм" localSheetId="0">#REF!</definedName>
    <definedName name="Шибер_Schiedel_UNI_d_180_мм">#REF!</definedName>
    <definedName name="Шибер_Schiedel_UNI_d_200_мм" localSheetId="0">#REF!</definedName>
    <definedName name="Шибер_Schiedel_UNI_d_200_мм">#REF!</definedName>
    <definedName name="Шнур_печной_Schiedel" localSheetId="0">#REF!</definedName>
    <definedName name="Шнур_печной_Schiedel">#REF!</definedName>
    <definedName name="Элемент_для_подключения_потребителя_Schiedel_KERASTAR_d_140_мм" localSheetId="0">#REF!</definedName>
    <definedName name="Элемент_для_подключения_потребителя_Schiedel_KERASTAR_d_140_мм">#REF!</definedName>
    <definedName name="Элемент_для_подключения_потребителя_Schiedel_KERASTAR_d_160_мм" localSheetId="0">#REF!</definedName>
    <definedName name="Элемент_для_подключения_потребителя_Schiedel_KERASTAR_d_160_мм">#REF!</definedName>
    <definedName name="Элемент_для_подключения_потребителя_Schiedel_KERASTAR_d_180_мм" localSheetId="0">#REF!</definedName>
    <definedName name="Элемент_для_подключения_потребителя_Schiedel_KERASTAR_d_180_мм">#REF!</definedName>
    <definedName name="Элемент_для_подключения_потребителя_Schiedel_KERASTAR_d_200_мм" localSheetId="0">#REF!</definedName>
    <definedName name="Элемент_для_подключения_потребителя_Schiedel_KERASTAR_d_200_мм">#REF!</definedName>
    <definedName name="Элемент_для_подключения_потребителя_Schiedel_KERASTAR_d_250_мм" localSheetId="0">#REF!</definedName>
    <definedName name="Элемент_для_подключения_потребителя_Schiedel_KERASTAR_d_250_мм">#REF!</definedName>
    <definedName name="Элемент_настенный_с_отводом_конденсата_Schiedel_ICS_25_d_130_мм" localSheetId="0">#REF!</definedName>
    <definedName name="Элемент_настенный_с_отводом_конденсата_Schiedel_ICS_25_d_130_мм">#REF!</definedName>
    <definedName name="Элемент_настенный_с_отводом_конденсата_Schiedel_ICS_25_d_150_мм" localSheetId="0">#REF!</definedName>
    <definedName name="Элемент_настенный_с_отводом_конденсата_Schiedel_ICS_25_d_150_мм">#REF!</definedName>
    <definedName name="Элемент_настенный_с_отводом_конденсата_Schiedel_ICS_25_d_180_мм" localSheetId="0">#REF!</definedName>
    <definedName name="Элемент_настенный_с_отводом_конденсата_Schiedel_ICS_25_d_180_мм">#REF!</definedName>
    <definedName name="Элемент_настенный_с_отводом_конденсата_Schiedel_ICS_25_d_200_мм" localSheetId="0">#REF!</definedName>
    <definedName name="Элемент_настенный_с_отводом_конденсата_Schiedel_ICS_25_d_200_мм">#REF!</definedName>
    <definedName name="Элемент_настенный_с_отводом_конденсата_Schiedel_ICS_25_d_230_мм" localSheetId="0">#REF!</definedName>
    <definedName name="Элемент_настенный_с_отводом_конденсата_Schiedel_ICS_25_d_230_мм">#REF!</definedName>
    <definedName name="Элемент_настенный_с_отводом_конденсата_Schiedel_ICS_25_d_250_мм" localSheetId="0">#REF!</definedName>
    <definedName name="Элемент_настенный_с_отводом_конденсата_Schiedel_ICS_25_d_250_мм">#REF!</definedName>
    <definedName name="Элемент_трубы_1000_мм_Schiedel_ICS_25_d_130_мм" localSheetId="0">#REF!</definedName>
    <definedName name="Элемент_трубы_1000_мм_Schiedel_ICS_25_d_130_мм">#REF!</definedName>
    <definedName name="Элемент_трубы_1000_мм_Schiedel_ICS_25_d_150_мм" localSheetId="0">#REF!</definedName>
    <definedName name="Элемент_трубы_1000_мм_Schiedel_ICS_25_d_150_мм">#REF!</definedName>
    <definedName name="Элемент_трубы_1000_мм_Schiedel_ICS_25_d_180_мм" localSheetId="0">#REF!</definedName>
    <definedName name="Элемент_трубы_1000_мм_Schiedel_ICS_25_d_180_мм">#REF!</definedName>
    <definedName name="Элемент_трубы_1000_мм_Schiedel_ICS_25_d_200_мм" localSheetId="0">#REF!</definedName>
    <definedName name="Элемент_трубы_1000_мм_Schiedel_ICS_25_d_200_мм">#REF!</definedName>
    <definedName name="Элемент_трубы_1000_мм_Schiedel_ICS_25_d_230_мм" localSheetId="0">#REF!</definedName>
    <definedName name="Элемент_трубы_1000_мм_Schiedel_ICS_25_d_230_мм">#REF!</definedName>
    <definedName name="Элемент_трубы_1000_мм_Schiedel_ICS_25_d_250_мм" localSheetId="0">#REF!</definedName>
    <definedName name="Элемент_трубы_1000_мм_Schiedel_ICS_25_d_250_мм">#REF!</definedName>
    <definedName name="Элемент_трубы_1000_мм_Schiedel_Permeter_25_d_130_мм_серый" localSheetId="0">#REF!</definedName>
    <definedName name="Элемент_трубы_1000_мм_Schiedel_Permeter_25_d_130_мм_серый">#REF!</definedName>
    <definedName name="Элемент_трубы_1000_мм_Schiedel_Permeter_25_d_130_мм_черный" localSheetId="0">#REF!</definedName>
    <definedName name="Элемент_трубы_1000_мм_Schiedel_Permeter_25_d_130_мм_черный">#REF!</definedName>
    <definedName name="Элемент_трубы_1000_мм_Schiedel_Permeter_25_d_150_мм_серый" localSheetId="0">#REF!</definedName>
    <definedName name="Элемент_трубы_1000_мм_Schiedel_Permeter_25_d_150_мм_серый">#REF!</definedName>
    <definedName name="Элемент_трубы_1000_мм_Schiedel_Permeter_25_d_150_мм_черный" localSheetId="0">#REF!</definedName>
    <definedName name="Элемент_трубы_1000_мм_Schiedel_Permeter_25_d_150_мм_черный">#REF!</definedName>
    <definedName name="Элемент_трубы_1000_мм_Schiedel_Permeter_25_d_200_мм_серый" localSheetId="0">#REF!</definedName>
    <definedName name="Элемент_трубы_1000_мм_Schiedel_Permeter_25_d_200_мм_серый">#REF!</definedName>
    <definedName name="Элемент_трубы_1000_мм_Schiedel_Permeter_25_d_200_мм_черный" localSheetId="0">#REF!</definedName>
    <definedName name="Элемент_трубы_1000_мм_Schiedel_Permeter_25_d_200_мм_черный">#REF!</definedName>
    <definedName name="Элемент_трубы_1000_мм_Schiedel_Permeter_25_d_250_мм_серый" localSheetId="0">#REF!</definedName>
    <definedName name="Элемент_трубы_1000_мм_Schiedel_Permeter_25_d_250_мм_серый">#REF!</definedName>
    <definedName name="Элемент_трубы_1000_мм_Schiedel_Permeter_25_d_250_мм_черный" localSheetId="0">#REF!</definedName>
    <definedName name="Элемент_трубы_1000_мм_Schiedel_Permeter_25_d_250_мм_черный">#REF!</definedName>
    <definedName name="Элемент_трубы_165_мм_Schiedel_KERASTAR_d_140_мм" localSheetId="0">#REF!</definedName>
    <definedName name="Элемент_трубы_165_мм_Schiedel_KERASTAR_d_140_мм">#REF!</definedName>
    <definedName name="Элемент_трубы_165_мм_Schiedel_KERASTAR_d_160_мм" localSheetId="0">#REF!</definedName>
    <definedName name="Элемент_трубы_165_мм_Schiedel_KERASTAR_d_160_мм">#REF!</definedName>
    <definedName name="Элемент_трубы_165_мм_Schiedel_KERASTAR_d_180_мм" localSheetId="0">#REF!</definedName>
    <definedName name="Элемент_трубы_165_мм_Schiedel_KERASTAR_d_180_мм">#REF!</definedName>
    <definedName name="Элемент_трубы_165_мм_Schiedel_KERASTAR_d_200_мм" localSheetId="0">#REF!</definedName>
    <definedName name="Элемент_трубы_165_мм_Schiedel_KERASTAR_d_200_мм">#REF!</definedName>
    <definedName name="Элемент_трубы_165_мм_Schiedel_KERASTAR_d_250_мм" localSheetId="0">#REF!</definedName>
    <definedName name="Элемент_трубы_165_мм_Schiedel_KERASTAR_d_250_мм">#REF!</definedName>
    <definedName name="Элемент_трубы_250_мм_Schiedel_ICS_25_d_130_мм" localSheetId="0">#REF!</definedName>
    <definedName name="Элемент_трубы_250_мм_Schiedel_ICS_25_d_130_мм">#REF!</definedName>
    <definedName name="Элемент_трубы_250_мм_Schiedel_ICS_25_d_150_мм" localSheetId="0">#REF!</definedName>
    <definedName name="Элемент_трубы_250_мм_Schiedel_ICS_25_d_150_мм">#REF!</definedName>
    <definedName name="Элемент_трубы_250_мм_Schiedel_ICS_25_d_180_мм" localSheetId="0">#REF!</definedName>
    <definedName name="Элемент_трубы_250_мм_Schiedel_ICS_25_d_180_мм">#REF!</definedName>
    <definedName name="Элемент_трубы_250_мм_Schiedel_ICS_25_d_200_мм" localSheetId="0">#REF!</definedName>
    <definedName name="Элемент_трубы_250_мм_Schiedel_ICS_25_d_200_мм">#REF!</definedName>
    <definedName name="Элемент_трубы_250_мм_Schiedel_ICS_25_d_230_мм" localSheetId="0">#REF!</definedName>
    <definedName name="Элемент_трубы_250_мм_Schiedel_ICS_25_d_230_мм">#REF!</definedName>
    <definedName name="Элемент_трубы_250_мм_Schiedel_ICS_25_d_250_мм" localSheetId="0">#REF!</definedName>
    <definedName name="Элемент_трубы_250_мм_Schiedel_ICS_25_d_250_мм">#REF!</definedName>
    <definedName name="Элемент_трубы_250_мм_Schiedel_Permeter_25_d_130_мм_серый" localSheetId="0">#REF!</definedName>
    <definedName name="Элемент_трубы_250_мм_Schiedel_Permeter_25_d_130_мм_серый">#REF!</definedName>
    <definedName name="Элемент_трубы_250_мм_Schiedel_Permeter_25_d_130_мм_черный" localSheetId="0">#REF!</definedName>
    <definedName name="Элемент_трубы_250_мм_Schiedel_Permeter_25_d_130_мм_черный">#REF!</definedName>
    <definedName name="Элемент_трубы_250_мм_Schiedel_Permeter_25_d_150_мм_серый" localSheetId="0">#REF!</definedName>
    <definedName name="Элемент_трубы_250_мм_Schiedel_Permeter_25_d_150_мм_серый">#REF!</definedName>
    <definedName name="Элемент_трубы_250_мм_Schiedel_Permeter_25_d_150_мм_черный" localSheetId="0">#REF!</definedName>
    <definedName name="Элемент_трубы_250_мм_Schiedel_Permeter_25_d_150_мм_черный">#REF!</definedName>
    <definedName name="Элемент_трубы_250_мм_Schiedel_Permeter_25_d_200_мм_серый" localSheetId="0">#REF!</definedName>
    <definedName name="Элемент_трубы_250_мм_Schiedel_Permeter_25_d_200_мм_серый">#REF!</definedName>
    <definedName name="Элемент_трубы_250_мм_Schiedel_Permeter_25_d_200_мм_черный" localSheetId="0">#REF!</definedName>
    <definedName name="Элемент_трубы_250_мм_Schiedel_Permeter_25_d_200_мм_черный">#REF!</definedName>
    <definedName name="Элемент_трубы_250_мм_Schiedel_Permeter_25_d_250_мм_серый" localSheetId="0">#REF!</definedName>
    <definedName name="Элемент_трубы_250_мм_Schiedel_Permeter_25_d_250_мм_серый">#REF!</definedName>
    <definedName name="Элемент_трубы_250_мм_Schiedel_Permeter_25_d_250_мм_черный" localSheetId="0">#REF!</definedName>
    <definedName name="Элемент_трубы_250_мм_Schiedel_Permeter_25_d_250_мм_черный">#REF!</definedName>
    <definedName name="Элемент_трубы_330_мм_Schiedel_KERASTAR_d_140_мм" localSheetId="0">#REF!</definedName>
    <definedName name="Элемент_трубы_330_мм_Schiedel_KERASTAR_d_140_мм">#REF!</definedName>
    <definedName name="Элемент_трубы_330_мм_Schiedel_KERASTAR_d_160_мм" localSheetId="0">#REF!</definedName>
    <definedName name="Элемент_трубы_330_мм_Schiedel_KERASTAR_d_160_мм">#REF!</definedName>
    <definedName name="Элемент_трубы_330_мм_Schiedel_KERASTAR_d_180_мм" localSheetId="0">#REF!</definedName>
    <definedName name="Элемент_трубы_330_мм_Schiedel_KERASTAR_d_180_мм">#REF!</definedName>
    <definedName name="Элемент_трубы_330_мм_Schiedel_KERASTAR_d_200_мм" localSheetId="0">#REF!</definedName>
    <definedName name="Элемент_трубы_330_мм_Schiedel_KERASTAR_d_200_мм">#REF!</definedName>
    <definedName name="Элемент_трубы_330_мм_Schiedel_KERASTAR_d_250_мм" localSheetId="0">#REF!</definedName>
    <definedName name="Элемент_трубы_330_мм_Schiedel_KERASTAR_d_250_мм">#REF!</definedName>
    <definedName name="Элемент_трубы_500_мм_Schidel_ICS_25_d_200_мм" localSheetId="0">#REF!</definedName>
    <definedName name="Элемент_трубы_500_мм_Schidel_ICS_25_d_200_мм">#REF!</definedName>
    <definedName name="Элемент_трубы_500_мм_Schiedel_ICS_25_d_130_мм" localSheetId="0">#REF!</definedName>
    <definedName name="Элемент_трубы_500_мм_Schiedel_ICS_25_d_130_мм">#REF!</definedName>
    <definedName name="Элемент_трубы_500_мм_Schiedel_ICS_25_d_150_мм" localSheetId="0">#REF!</definedName>
    <definedName name="Элемент_трубы_500_мм_Schiedel_ICS_25_d_150_мм">#REF!</definedName>
    <definedName name="Элемент_трубы_500_мм_Schiedel_ICS_25_d_180_мм" localSheetId="0">#REF!</definedName>
    <definedName name="Элемент_трубы_500_мм_Schiedel_ICS_25_d_180_мм">#REF!</definedName>
    <definedName name="Элемент_трубы_500_мм_Schiedel_ICS_25_d_230_мм" localSheetId="0">#REF!</definedName>
    <definedName name="Элемент_трубы_500_мм_Schiedel_ICS_25_d_230_мм">#REF!</definedName>
    <definedName name="Элемент_трубы_500_мм_Schiedel_ICS_25_d_250_мм" localSheetId="0">#REF!</definedName>
    <definedName name="Элемент_трубы_500_мм_Schiedel_ICS_25_d_250_мм">#REF!</definedName>
    <definedName name="Элемент_трубы_500_мм_Schiedel_Permeter_25_d_130_мм_серый" localSheetId="0">#REF!</definedName>
    <definedName name="Элемент_трубы_500_мм_Schiedel_Permeter_25_d_130_мм_серый">#REF!</definedName>
    <definedName name="Элемент_трубы_500_мм_Schiedel_Permeter_25_d_130_мм_черный" localSheetId="0">#REF!</definedName>
    <definedName name="Элемент_трубы_500_мм_Schiedel_Permeter_25_d_130_мм_черный">#REF!</definedName>
    <definedName name="Элемент_трубы_500_мм_Schiedel_Permeter_25_d_150_мм_серый" localSheetId="0">#REF!</definedName>
    <definedName name="Элемент_трубы_500_мм_Schiedel_Permeter_25_d_150_мм_серый">#REF!</definedName>
    <definedName name="Элемент_трубы_500_мм_Schiedel_Permeter_25_d_150_мм_черный" localSheetId="0">#REF!</definedName>
    <definedName name="Элемент_трубы_500_мм_Schiedel_Permeter_25_d_150_мм_черный">#REF!</definedName>
    <definedName name="Элемент_трубы_500_мм_Schiedel_Permeter_25_d_200_мм_серый" localSheetId="0">#REF!</definedName>
    <definedName name="Элемент_трубы_500_мм_Schiedel_Permeter_25_d_200_мм_серый">#REF!</definedName>
    <definedName name="Элемент_трубы_500_мм_Schiedel_Permeter_25_d_200_мм_черный" localSheetId="0">#REF!</definedName>
    <definedName name="Элемент_трубы_500_мм_Schiedel_Permeter_25_d_200_мм_черный">#REF!</definedName>
    <definedName name="Элемент_трубы_500_мм_Schiedel_Permeter_25_d_250_мм_серый" localSheetId="0">#REF!</definedName>
    <definedName name="Элемент_трубы_500_мм_Schiedel_Permeter_25_d_250_мм_серый">#REF!</definedName>
    <definedName name="Элемент_трубы_500_мм_Schiedel_Permeter_25_d_250_мм_черный" localSheetId="0">#REF!</definedName>
    <definedName name="Элемент_трубы_500_мм_Schiedel_Permeter_25_d_250_мм_черный">#REF!</definedName>
    <definedName name="Элемент_трубы_660_мм_Schiedel_KERASTAR_d_140_мм" localSheetId="0">#REF!</definedName>
    <definedName name="Элемент_трубы_660_мм_Schiedel_KERASTAR_d_140_мм">#REF!</definedName>
    <definedName name="Элемент_трубы_660_мм_Schiedel_KERASTAR_d_160_мм" localSheetId="0">#REF!</definedName>
    <definedName name="Элемент_трубы_660_мм_Schiedel_KERASTAR_d_160_мм">#REF!</definedName>
    <definedName name="Элемент_трубы_660_мм_Schiedel_KERASTAR_d_180_мм" localSheetId="0">#REF!</definedName>
    <definedName name="Элемент_трубы_660_мм_Schiedel_KERASTAR_d_180_мм">#REF!</definedName>
    <definedName name="Элемент_трубы_660_мм_Schiedel_KERASTAR_d_200_мм" localSheetId="0">#REF!</definedName>
    <definedName name="Элемент_трубы_660_мм_Schiedel_KERASTAR_d_200_мм">#REF!</definedName>
    <definedName name="Элемент_трубы_660_мм_Schiedel_KERASTAR_d_250_мм" localSheetId="0">#REF!</definedName>
    <definedName name="Элемент_трубы_660_мм_Schiedel_KERASTAR_d_250_мм">#REF!</definedName>
    <definedName name="Элемент_трубы_раздвижной_270_375_мм_Schiedel_Permeter_25_d_130_мм_серый" localSheetId="0">#REF!</definedName>
    <definedName name="Элемент_трубы_раздвижной_270_375_мм_Schiedel_Permeter_25_d_130_мм_черный" localSheetId="0">#REF!</definedName>
    <definedName name="Элемент_трубы_раздвижной_270_375_мм_Schiedel_Permeter_25_d_130_мм_черный">#REF!</definedName>
    <definedName name="Элемент_трубы_раздвижной_270_375_мм_Schiedel_Permeter_25_d_150_мм_серый" localSheetId="0">#REF!</definedName>
    <definedName name="Элемент_трубы_раздвижной_270_375_мм_Schiedel_Permeter_25_d_150_мм_серый">#REF!</definedName>
    <definedName name="Элемент_трубы_раздвижной_270_375_мм_Schiedel_Permeter_25_d_150_мм_черный" localSheetId="0">#REF!</definedName>
    <definedName name="Элемент_трубы_раздвижной_270_375_мм_Schiedel_Permeter_25_d_150_мм_черный">#REF!</definedName>
    <definedName name="Элемент_трубы_раздвижной_270_375_мм_Schiedel_Permeter_25_d_200_мм_серый" localSheetId="0">#REF!</definedName>
    <definedName name="Элемент_трубы_раздвижной_270_375_мм_Schiedel_Permeter_25_d_200_мм_серый">#REF!</definedName>
    <definedName name="Элемент_трубы_раздвижной_270_375_мм_Schiedel_Permeter_25_d_200_мм_черный" localSheetId="0">#REF!</definedName>
    <definedName name="Элемент_трубы_раздвижной_270_375_мм_Schiedel_Permeter_25_d_200_мм_черный">#REF!</definedName>
    <definedName name="Элемент_трубы_раздвижной_270_375_мм_Schiedel_Permeter_25_d_250_мм_серый" localSheetId="0">#REF!</definedName>
    <definedName name="Элемент_трубы_раздвижной_270_375_мм_Schiedel_Permeter_25_d_250_мм_серый">#REF!</definedName>
    <definedName name="Элемент_трубы_раздвижной_270_375_мм_Schiedel_Permeter_25_d_250_мм_черный" localSheetId="0">#REF!</definedName>
    <definedName name="Элемент_трубы_раздвижной_270_375_мм_Schiedel_Permeter_25_d_250_мм_черный">#REF!</definedName>
    <definedName name="Элемент_трубы_раздвижной_375_585_мм_Schiedel_ICS_25_d_130_мм" localSheetId="0">#REF!</definedName>
    <definedName name="Элемент_трубы_раздвижной_375_585_мм_Schiedel_ICS_25_d_150_мм" localSheetId="0">#REF!</definedName>
    <definedName name="Элемент_трубы_раздвижной_375_585_мм_Schiedel_ICS_25_d_150_мм">#REF!</definedName>
    <definedName name="Элемент_трубы_раздвижной_375_585_мм_Schiedel_ICS_25_d_180_мм" localSheetId="0">#REF!</definedName>
    <definedName name="Элемент_трубы_раздвижной_375_585_мм_Schiedel_ICS_25_d_180_мм">#REF!</definedName>
    <definedName name="Элемент_трубы_раздвижной_375_585_мм_Schiedel_ICS_25_d_200_мм" localSheetId="0">#REF!</definedName>
    <definedName name="Элемент_трубы_раздвижной_375_585_мм_Schiedel_ICS_25_d_200_мм">#REF!</definedName>
    <definedName name="Элемент_трубы_раздвижной_375_585_мм_Schiedel_ICS_25_d_230_мм" localSheetId="0">#REF!</definedName>
    <definedName name="Элемент_трубы_раздвижной_375_585_мм_Schiedel_ICS_25_d_230_мм">#REF!</definedName>
    <definedName name="Элемент_трубы_раздвижной_375_585_мм_Schiedel_ICS_25_d_250_мм" localSheetId="0">#REF!</definedName>
    <definedName name="номер_листа_2" localSheetId="0">#REF!</definedName>
    <definedName name="номер_листа_2">#REF!</definedName>
    <definedName name="номер_листа_3" localSheetId="0">#REF!</definedName>
    <definedName name="номер_листа_3">#REF!</definedName>
    <definedName name="номер_листа_4" localSheetId="0">#REF!</definedName>
    <definedName name="номер_листа_4">#REF!</definedName>
    <definedName name="номер_листа_5" localSheetId="0">#REF!</definedName>
    <definedName name="номер_листа_5">#REF!</definedName>
    <definedName name="номер_листа_6" localSheetId="0">#REF!</definedName>
    <definedName name="номер_листа_6">#REF!</definedName>
    <definedName name="номер_листа_7" localSheetId="0">#REF!</definedName>
    <definedName name="номер_листа_7">#REF!</definedName>
  </definedNames>
  <calcPr calcId="171027"/>
</workbook>
</file>

<file path=xl/sharedStrings.xml><?xml version="1.0" encoding="utf-8"?>
<sst xmlns="http://schemas.openxmlformats.org/spreadsheetml/2006/main">
  <si>
    <t>Керамические дымоходные системы Sсhiedel UNI (Германия)</t>
  </si>
  <si>
    <t>Вернуться назад</t>
  </si>
  <si>
    <t>Действует система скидок.</t>
  </si>
  <si>
    <t>Розничные цены указаны в рублях с учетом НДС.</t>
  </si>
  <si>
    <t>ОДНОХОДОВОЙ ДЫМОХОД</t>
  </si>
  <si>
    <t>ДИАМЕТР</t>
  </si>
  <si>
    <t>Наименование</t>
  </si>
  <si>
    <t>Ед. 
изм.</t>
  </si>
  <si>
    <t>140L</t>
  </si>
  <si>
    <t>160L</t>
  </si>
  <si>
    <t>180L</t>
  </si>
  <si>
    <t>200L</t>
  </si>
  <si>
    <t xml:space="preserve">Основание дымохода, 3 п.м </t>
  </si>
  <si>
    <t>шт.</t>
  </si>
  <si>
    <t xml:space="preserve">Комплект дымохода, 0.33 п.м </t>
  </si>
  <si>
    <t xml:space="preserve">Верхний комплект (плита по месту) </t>
  </si>
  <si>
    <t xml:space="preserve">шт. </t>
  </si>
  <si>
    <t xml:space="preserve"> - </t>
  </si>
  <si>
    <t xml:space="preserve">Верхний комплект (под отделку 2 см) </t>
  </si>
  <si>
    <t xml:space="preserve">Верхний комплект (изоляция) </t>
  </si>
  <si>
    <t xml:space="preserve">Верхний комплект (обмуровка) </t>
  </si>
  <si>
    <t>Декоративная отделка FINAL, 1 п.м</t>
  </si>
  <si>
    <t xml:space="preserve">Комплект FINAL, 0.33 п.м </t>
  </si>
  <si>
    <t>Комплект базовый UraTOP, 1.5 п.м</t>
  </si>
  <si>
    <t>Комплект удлинения UraTOP, 1 п.м</t>
  </si>
  <si>
    <t>-</t>
  </si>
  <si>
    <t xml:space="preserve">Консольная плита </t>
  </si>
  <si>
    <t>Зонтик "Наполеон" (обмуровка)</t>
  </si>
  <si>
    <t>Зонтик "Наполеон" (Final)</t>
  </si>
  <si>
    <t>ПРИНАДЛЕЖНОСТИ</t>
  </si>
  <si>
    <t xml:space="preserve">Переходник TF1000 (сталь) </t>
  </si>
  <si>
    <t>Комплект подключения потребителя (нержавеющая сталь)</t>
  </si>
  <si>
    <t>Шибер (клапан тройника)</t>
  </si>
  <si>
    <t>Искроуловитель</t>
  </si>
  <si>
    <t>Комплект арматурных стержней (уп. 6 шт.)</t>
  </si>
  <si>
    <t xml:space="preserve">Комплект креплений к кровле </t>
  </si>
  <si>
    <t>Решетка для ветканала с жалюзи</t>
  </si>
  <si>
    <t xml:space="preserve">Решетка для ветканала без жалюзи </t>
  </si>
  <si>
    <t>Герметик RAPID, 310 мл</t>
  </si>
  <si>
    <t xml:space="preserve">Шнур печной </t>
  </si>
  <si>
    <t>п.м</t>
  </si>
  <si>
    <t>Информацию о наличии материала и сроках поставки уточняйте у менеджеров.</t>
  </si>
  <si>
    <t>Вентиляционные каналы Sсhiedel (Германия)</t>
  </si>
  <si>
    <t>Розничная цена/шт.</t>
  </si>
  <si>
    <t>Вентиляционный канал</t>
  </si>
  <si>
    <t>1 ход (20*25*33 см)</t>
  </si>
  <si>
    <t>2 хода (36*25*33 см)</t>
  </si>
  <si>
    <t>3 хода (52*25*33 см)</t>
  </si>
  <si>
    <t>с жалюзи</t>
  </si>
  <si>
    <t>Решетка для вентканала</t>
  </si>
  <si>
    <t>без жалюзи</t>
  </si>
  <si>
    <t>Ревизионная дверца для вентканала</t>
  </si>
  <si>
    <t>Вентилятор</t>
  </si>
  <si>
    <t>прямой SP</t>
  </si>
  <si>
    <t>наклонный SV</t>
  </si>
  <si>
    <t>Дефлектор</t>
  </si>
  <si>
    <t>Адаптер монтажный</t>
  </si>
  <si>
    <t>прямой</t>
  </si>
  <si>
    <t>наклонный</t>
  </si>
  <si>
    <t>Подробную информацию о всех материалах можно узнать на сайте www.unikma.ru.</t>
  </si>
  <si>
    <t>Керамические дымоходные системы Sсhiedel Kerastar (Германия)</t>
  </si>
  <si>
    <t>Нижний элемент с отводом конденсата</t>
  </si>
  <si>
    <t>Настенный элемент</t>
  </si>
  <si>
    <t xml:space="preserve"> с отводом конденсата</t>
  </si>
  <si>
    <t>Настенный элемент с емкостью для сбора золы</t>
  </si>
  <si>
    <t>с емкостью для сбора золы</t>
  </si>
  <si>
    <t>Тройник для прочистки круглый</t>
  </si>
  <si>
    <t xml:space="preserve">Тройник </t>
  </si>
  <si>
    <t>90 гр.</t>
  </si>
  <si>
    <t>Тройник 45 гр.</t>
  </si>
  <si>
    <t>45 гр.</t>
  </si>
  <si>
    <t xml:space="preserve">Труба </t>
  </si>
  <si>
    <t xml:space="preserve">L=165 мм </t>
  </si>
  <si>
    <t xml:space="preserve">L=330 мм </t>
  </si>
  <si>
    <t xml:space="preserve">L=660 мм </t>
  </si>
  <si>
    <t>Настенный хомут 50 мм</t>
  </si>
  <si>
    <t>Конус</t>
  </si>
  <si>
    <t>Конус с зонтиком</t>
  </si>
  <si>
    <t>Проход через крышу 36 - 45 гр.</t>
  </si>
  <si>
    <t>Уплотнительная манжета от дождя</t>
  </si>
  <si>
    <t xml:space="preserve">Отвод </t>
  </si>
  <si>
    <t>Отвод 30 гр.</t>
  </si>
  <si>
    <t>30 гр.</t>
  </si>
  <si>
    <t>Отвод 15 гр.</t>
  </si>
  <si>
    <t>15 гр.</t>
  </si>
  <si>
    <t>Элемент для подключения потребителя</t>
  </si>
  <si>
    <t xml:space="preserve">Опорная консоль L=475 мм </t>
  </si>
  <si>
    <t>Все материалы поставляются на заказ. Информацию о сроках поставки уточняйте у менеджеров.</t>
  </si>
  <si>
    <t>Керамические дымоходные системы Sсhiedel Keranova (Германия)</t>
  </si>
  <si>
    <t>L=66 см</t>
  </si>
  <si>
    <t>Труба L=133 см</t>
  </si>
  <si>
    <t>L=133 см</t>
  </si>
  <si>
    <t>Теплоизоляция</t>
  </si>
  <si>
    <t xml:space="preserve">Универсальный штуцер </t>
  </si>
  <si>
    <t>Универсальный штуцер 90 гр.</t>
  </si>
  <si>
    <t>Емкость для сбора конденсата</t>
  </si>
  <si>
    <t>Покровная плита с манжетой и конусом</t>
  </si>
  <si>
    <t>Заглушка ревизионного отверстия</t>
  </si>
  <si>
    <t xml:space="preserve"> для твердого топлива</t>
  </si>
  <si>
    <t>Заглушка ревизионного отверстия для газа и жидкого топлива</t>
  </si>
  <si>
    <t>для газа и жидкого топлива</t>
  </si>
  <si>
    <t>Зонтик</t>
  </si>
  <si>
    <t>Регулируемый отвод</t>
  </si>
  <si>
    <t>Монтажная рамка</t>
  </si>
  <si>
    <t>Выравниватель швов</t>
  </si>
  <si>
    <t>Шаблон для разметки</t>
  </si>
  <si>
    <t>Металлические дымоходные системы Sсhiedel ICS 25 (Германия)</t>
  </si>
  <si>
    <t>ДВУХКОНТУРНЫЙ ДЫМОХОД</t>
  </si>
  <si>
    <t>ДИАМЕТР (внутренний)</t>
  </si>
  <si>
    <t>Опорный элемент</t>
  </si>
  <si>
    <t>напольный L=1 м с отводом конденсата</t>
  </si>
  <si>
    <t>промежуточный</t>
  </si>
  <si>
    <t>Основание с отводом конденсата</t>
  </si>
  <si>
    <t>Настенный элемент с отводом конденсата</t>
  </si>
  <si>
    <t>Элемент трубы</t>
  </si>
  <si>
    <t>L=1000 мм</t>
  </si>
  <si>
    <t>L=500 мм</t>
  </si>
  <si>
    <t>L=250 мм</t>
  </si>
  <si>
    <t>Элемент трубы раздвижной 375-585 мм</t>
  </si>
  <si>
    <t>Отвод</t>
  </si>
  <si>
    <t>Тройник</t>
  </si>
  <si>
    <t>Тройник для прочистки</t>
  </si>
  <si>
    <t>T450 NI</t>
  </si>
  <si>
    <t>для избыточного давления T200 PI</t>
  </si>
  <si>
    <t>Витоновая манжета</t>
  </si>
  <si>
    <t xml:space="preserve">КОМПЛЕКТУЮЩИЕ </t>
  </si>
  <si>
    <t>ДИАМЕТР (внешний)</t>
  </si>
  <si>
    <t>Заглушка тройника</t>
  </si>
  <si>
    <t>Проход через крышу</t>
  </si>
  <si>
    <t>0 гр.</t>
  </si>
  <si>
    <t>3-15 гр.</t>
  </si>
  <si>
    <t>16-25 гр.</t>
  </si>
  <si>
    <t>26-35 гр.</t>
  </si>
  <si>
    <t>36-45 гр.</t>
  </si>
  <si>
    <t>Хомут</t>
  </si>
  <si>
    <t>стандартный</t>
  </si>
  <si>
    <t>усиленный</t>
  </si>
  <si>
    <t>настенный раздвижной 50 мм</t>
  </si>
  <si>
    <t>для перекрытия</t>
  </si>
  <si>
    <t>Кольцо для растяжек</t>
  </si>
  <si>
    <t>Противопожарная вентилируемая пластина</t>
  </si>
  <si>
    <t>0-30 гр.</t>
  </si>
  <si>
    <t>30-45 гр.</t>
  </si>
  <si>
    <t>Декоративная розетка DW</t>
  </si>
  <si>
    <t>ПЕРЕХОДНИКИ</t>
  </si>
  <si>
    <t>Переходник Prima Plus - ICS</t>
  </si>
  <si>
    <t>Переходник UNI - ICS</t>
  </si>
  <si>
    <t>КОНСОЛИ</t>
  </si>
  <si>
    <t>ТИП</t>
  </si>
  <si>
    <t>475 мм</t>
  </si>
  <si>
    <t>570 мм</t>
  </si>
  <si>
    <t>620 мм</t>
  </si>
  <si>
    <t>720 мм</t>
  </si>
  <si>
    <t>820 мм</t>
  </si>
  <si>
    <t>1120 мм</t>
  </si>
  <si>
    <t>Консоль опорная</t>
  </si>
  <si>
    <t>130 мм</t>
  </si>
  <si>
    <t>176 мм</t>
  </si>
  <si>
    <t>250 мм</t>
  </si>
  <si>
    <t>300 мм</t>
  </si>
  <si>
    <t>450 мм</t>
  </si>
  <si>
    <t>550 мм</t>
  </si>
  <si>
    <t>Консоль настенная для удлинения</t>
  </si>
  <si>
    <t>Металлические дымоходные системы Sсhiedel Permeter 25 (Германия)</t>
  </si>
  <si>
    <t>черный /</t>
  </si>
  <si>
    <t>серый</t>
  </si>
  <si>
    <t>Элемент трубы раздвижной 270-375 мм</t>
  </si>
  <si>
    <t>Заглушка тройника с отводом конденсата</t>
  </si>
  <si>
    <t>Шибер</t>
  </si>
  <si>
    <t>- /</t>
  </si>
  <si>
    <t>настенный с консолью 60-100 мм</t>
  </si>
  <si>
    <t>Декоративная пластина</t>
  </si>
  <si>
    <t>0-5 гр.</t>
  </si>
  <si>
    <t>35-45 гр.</t>
  </si>
  <si>
    <t>Переходник</t>
  </si>
  <si>
    <t>Prima Plus - Permeter</t>
  </si>
  <si>
    <t>Топка - Permeter 25 L=1000 мм</t>
  </si>
  <si>
    <t>Кирпичная труба - Permeter 25</t>
  </si>
  <si>
    <t>Консоль</t>
  </si>
  <si>
    <t>опорная</t>
  </si>
  <si>
    <t>Цвета дымоходов: черный, серый.</t>
  </si>
  <si>
    <t>Прайс-лист дымоходные системы</t>
  </si>
  <si>
    <t>Керамические дымоходные системы Sсhiedel UNI</t>
  </si>
  <si>
    <t>Вентиляционные каналы Sсhiedel</t>
  </si>
  <si>
    <t>Керамические дымоходные системы Sсhiedel Kerastar</t>
  </si>
  <si>
    <t>Керамические дымоходные системы Sсhiedel Keranova</t>
  </si>
  <si>
    <t>Металлические дымоходные системы Sсhiedel ICS</t>
  </si>
  <si>
    <t>Металлические дымоходные системы Sсhiedel Permeter</t>
  </si>
  <si>
    <t>по запросу</t>
  </si>
  <si>
    <t>по запросу/</t>
  </si>
  <si>
    <t>gj pfghjce</t>
  </si>
  <si>
    <t>Металлические дымоходные системы Sсhiedel Permeter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</si>
</sst>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&quot;  /&quot;"/>
    <numFmt numFmtId="173" formatCode="0_ ;\-0\ "/>
    <numFmt numFmtId="174" formatCode="0.0"/>
  </numFmts>
  <fonts count="88" x14ac:knownFonts="1"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Arial Cyr"/>
      <charset val="204"/>
    </font>
    <font>
      <sz val="10"/>
      <name val="Arial"/>
      <color rgb="FF808080"/>
      <charset val="204"/>
      <family val="2"/>
    </font>
    <font>
      <sz val="10"/>
      <name val="Arial"/>
      <charset val="204"/>
      <family val="2"/>
    </font>
    <font>
      <sz val="9"/>
      <name val="Arial Cyr"/>
      <charset val="204"/>
      <family val="2"/>
    </font>
    <font>
      <b/>
      <sz val="18"/>
      <name val="Arial Cyr"/>
      <charset val="204"/>
      <family val="2"/>
    </font>
    <font>
      <b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  <family val="2"/>
    </font>
    <font>
      <sz val="10"/>
      <name val="Arial Cyr"/>
      <charset val="204"/>
      <family val="2"/>
    </font>
    <font>
      <b/>
      <sz val="11"/>
      <name val="Arial Cyr"/>
      <color rgb="FF333399"/>
      <charset val="204"/>
      <family val="2"/>
    </font>
    <font>
      <b/>
      <sz val="10"/>
      <name val="Arial Cyr"/>
      <color rgb="FF333399"/>
      <charset val="204"/>
      <family val="2"/>
    </font>
    <font>
      <b/>
      <sz val="9"/>
      <name val="Arial Cyr"/>
      <charset val="204"/>
    </font>
    <font>
      <b/>
      <sz val="8"/>
      <name val="Arial Cyr"/>
      <charset val="204"/>
      <family val="2"/>
    </font>
    <font>
      <sz val="18"/>
      <name val="Arial Cyr"/>
      <charset val="204"/>
      <family val="2"/>
    </font>
    <font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6"/>
      <name val="Arial CYR"/>
      <charset val="204"/>
      <family val="2"/>
    </font>
    <font>
      <sz val="8"/>
      <name val="Arial Cyr"/>
      <charset val="204"/>
      <family val="2"/>
    </font>
    <font>
      <sz val="8"/>
      <name val="Arial Cyr"/>
      <charset val="204"/>
    </font>
    <font>
      <sz val="8"/>
      <name val="Arial Cyr"/>
      <charset val="204"/>
      <family val="2"/>
    </font>
    <font>
      <sz val="8"/>
      <name val="Arial Cyr"/>
      <charset val="204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sz val="10"/>
      <name val="Arial Cyr"/>
      <color rgb="FF0066CC"/>
      <u val="single"/>
      <charset val="204"/>
    </font>
    <font>
      <sz val="11"/>
      <name val="Calibri"/>
      <color rgb="FF0066CC"/>
      <u val="single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b/>
      <sz val="10"/>
      <name val="Arial Cyr"/>
      <color rgb="FF0066CC"/>
      <u val="single"/>
      <charset val="204"/>
    </font>
    <font>
      <sz val="10"/>
      <name val="Calibri"/>
      <color rgb="FF000000"/>
      <charset val="204"/>
      <family val="2"/>
    </font>
    <font>
      <sz val="10"/>
      <name val="Arial Cyr"/>
      <color rgb="FFFF0000"/>
      <charset val="204"/>
      <family val="2"/>
    </font>
    <font>
      <b/>
      <sz val="11"/>
      <name val="Calibri"/>
      <charset val="204"/>
      <family val="2"/>
    </font>
    <font>
      <sz val="12"/>
      <name val="Calibri"/>
      <color rgb="FF000000"/>
      <charset val="204"/>
      <family val="2"/>
    </font>
    <font>
      <sz val="12"/>
      <name val="Calibri"/>
      <color rgb="FF0066CC"/>
      <u val="single"/>
      <charset val="204"/>
      <family val="2"/>
    </font>
    <font>
      <b/>
      <sz val="12"/>
      <name val="Calibri"/>
      <charset val="204"/>
      <family val="2"/>
    </font>
    <font>
      <sz val="12"/>
      <name val="Calibri"/>
      <color rgb="FFFF6600"/>
      <charset val="204"/>
      <family val="2"/>
    </font>
    <font>
      <b/>
      <sz val="10"/>
      <name val="Calibri"/>
      <charset val="204"/>
      <family val="2"/>
    </font>
    <font>
      <sz val="10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sz val="10"/>
      <name val="Arial Cyr"/>
      <color rgb="FF0563C1"/>
      <u val="single"/>
      <charset val="204"/>
    </font>
    <font>
      <sz val="11"/>
      <name val="Calibri"/>
      <color rgb="FF0563C1"/>
      <u val="single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b/>
      <sz val="10"/>
      <name val="Arial Cyr"/>
      <color rgb="FF0563C1"/>
      <u val="single"/>
      <charset val="204"/>
    </font>
    <font>
      <b/>
      <sz val="10"/>
      <name val="Arial Cyr"/>
      <charset val="204"/>
      <family val="2"/>
    </font>
    <font>
      <sz val="10"/>
      <name val="Arial Cyr"/>
      <charset val="204"/>
      <family val="2"/>
    </font>
    <font>
      <sz val="10"/>
      <name val="Calibri"/>
      <charset val="204"/>
      <family val="2"/>
    </font>
    <font>
      <sz val="10"/>
      <name val="Arial Cyr"/>
      <charset val="204"/>
    </font>
    <font>
      <b/>
      <sz val="10"/>
      <name val="Arial Cyr"/>
      <charset val="204"/>
    </font>
    <font>
      <sz val="12"/>
      <name val="Calibri"/>
      <charset val="204"/>
      <family val="2"/>
    </font>
    <font>
      <sz val="12"/>
      <name val="Calibri"/>
      <color rgb="FF0563C1"/>
      <u val="single"/>
      <charset val="204"/>
      <family val="2"/>
    </font>
    <font>
      <b/>
      <sz val="12"/>
      <name val="Calibri"/>
      <charset val="204"/>
      <family val="2"/>
    </font>
    <font>
      <sz val="9"/>
      <name val="Arial Cyr"/>
      <charset val="204"/>
      <family val="2"/>
    </font>
    <font>
      <b/>
      <sz val="8"/>
      <name val="Arial Cyr"/>
      <charset val="204"/>
      <family val="2"/>
    </font>
    <font>
      <sz val="12"/>
      <name val="Calibri"/>
      <color rgb="FF916743"/>
      <charset val="204"/>
      <family val="2"/>
    </font>
    <font>
      <b/>
      <sz val="10"/>
      <name val="Calibri"/>
      <charset val="204"/>
      <family val="2"/>
    </font>
    <font>
      <sz val="10"/>
      <name val="Arial Cyr"/>
      <charset val="204"/>
      <family val="2"/>
    </font>
  </fonts>
  <fills count="56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808080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DDDDDD"/>
      </patternFill>
    </fill>
    <fill>
      <patternFill patternType="solid">
        <fgColor rgb="FFFFFFFF"/>
      </patternFill>
    </fill>
    <fill>
      <patternFill patternType="solid">
        <fgColor rgb="FF7F7F7F"/>
      </patternFill>
    </fill>
    <fill>
      <patternFill patternType="solid">
        <fgColor rgb="FFFFFFFF"/>
      </patternFill>
    </fill>
  </fills>
  <borders count="87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right style="double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top style="double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/>
      <right style="thin"/>
      <top style="thin"/>
      <bottom style="double"/>
      <diagonal/>
    </border>
    <border diagonalDown="false" diagonalUp="false">
      <left style="thin"/>
      <right style="thin"/>
      <top style="thin"/>
      <bottom style="double"/>
      <diagonal/>
    </border>
    <border diagonalDown="false" diagonalUp="false">
      <left style="thin"/>
      <right/>
      <top style="thin"/>
      <bottom style="double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double"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double"/>
      <top/>
      <bottom/>
      <diagonal/>
    </border>
    <border diagonalDown="false" diagonalUp="false">
      <left/>
      <right/>
      <top style="thin"/>
      <bottom style="double"/>
      <diagonal/>
    </border>
    <border diagonalDown="false" diagonalUp="false">
      <left style="thin"/>
      <right/>
      <top style="double"/>
      <bottom/>
      <diagonal/>
    </border>
    <border diagonalDown="false" diagonalUp="false">
      <left/>
      <right style="thin"/>
      <top style="thin"/>
      <bottom style="hair"/>
      <diagonal/>
    </border>
    <border diagonalDown="false" diagonalUp="false">
      <left/>
      <right style="thin"/>
      <top style="hair"/>
      <bottom style="hair"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/>
      <top style="double"/>
      <bottom/>
      <diagonal/>
    </border>
    <border diagonalDown="false" diagonalUp="false">
      <left/>
      <right style="thin"/>
      <top/>
      <bottom style="thin"/>
      <diagonal/>
    </border>
    <border diagonalDown="false" diagonalUp="false">
      <left/>
      <right style="thin"/>
      <top/>
      <bottom style="hair"/>
      <diagonal/>
    </border>
    <border diagonalDown="false" diagonalUp="false">
      <left style="thin"/>
      <right/>
      <top/>
      <bottom style="double"/>
      <diagonal/>
    </border>
    <border diagonalDown="false" diagonalUp="false">
      <left/>
      <right/>
      <top/>
      <bottom style="double"/>
      <diagonal/>
    </border>
    <border diagonalDown="false" diagonalUp="false">
      <left/>
      <right style="thin"/>
      <top/>
      <bottom style="double"/>
      <diagonal/>
    </border>
    <border diagonalDown="false" diagonalUp="false">
      <left/>
      <right/>
      <top style="double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 style="double"/>
      <diagonal/>
    </border>
    <border diagonalDown="false" diagonalUp="false">
      <left style="thin"/>
      <right/>
      <top style="thin"/>
      <bottom/>
      <diagonal/>
    </border>
    <border diagonalDown="false" diagonalUp="false">
      <left/>
      <right style="thin"/>
      <top style="double"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362"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55" applyFont="1" fillId="2" applyFill="1" borderId="48" applyBorder="1" applyAlignment="1" applyProtection="1" xfId="0">
      <alignment/>
      <protection/>
    </xf>
    <xf numFmtId="0" applyNumberFormat="1" fontId="4" applyFont="1" fillId="2" applyFill="1" borderId="0" applyBorder="1" applyAlignment="1" applyProtection="1">
      <alignment/>
      <protection/>
    </xf>
    <xf numFmtId="0" applyNumberFormat="1" fontId="55" applyFont="1" fillId="22" applyFill="1" borderId="48" applyBorder="1" applyAlignment="1" applyProtection="1">
      <alignment/>
      <protection/>
    </xf>
    <xf numFmtId="0" applyNumberFormat="1" fontId="55" applyFont="1" fillId="23" applyFill="1" borderId="48" applyBorder="1" applyAlignment="1" applyProtection="1">
      <alignment/>
      <protection/>
    </xf>
    <xf numFmtId="0" applyNumberFormat="1" fontId="55" applyFont="1" fillId="24" applyFill="1" borderId="48" applyBorder="1" applyAlignment="1" applyProtection="1">
      <alignment/>
      <protection/>
    </xf>
    <xf numFmtId="0" applyNumberFormat="1" fontId="55" applyFont="1" fillId="25" applyFill="1" borderId="48" applyBorder="1" applyAlignment="1" applyProtection="1">
      <alignment/>
      <protection/>
    </xf>
    <xf numFmtId="0" applyNumberFormat="1" fontId="55" applyFont="1" fillId="26" applyFill="1" borderId="48" applyBorder="1" applyAlignment="1" applyProtection="1">
      <alignment/>
      <protection/>
    </xf>
    <xf numFmtId="0" applyNumberFormat="1" fontId="55" applyFont="1" fillId="27" applyFill="1" borderId="48" applyBorder="1" applyAlignment="1" applyProtection="1">
      <alignment/>
      <protection/>
    </xf>
    <xf numFmtId="0" applyNumberFormat="1" fontId="55" applyFont="1" fillId="28" applyFill="1" borderId="48" applyBorder="1" applyAlignment="1" applyProtection="1">
      <alignment/>
      <protection/>
    </xf>
    <xf numFmtId="0" applyNumberFormat="1" fontId="55" applyFont="1" fillId="29" applyFill="1" borderId="48" applyBorder="1" applyAlignment="1" applyProtection="1">
      <alignment/>
      <protection/>
    </xf>
    <xf numFmtId="0" applyNumberFormat="1" fontId="55" applyFont="1" fillId="30" applyFill="1" borderId="48" applyBorder="1" applyAlignment="1" applyProtection="1">
      <alignment/>
      <protection/>
    </xf>
    <xf numFmtId="0" applyNumberFormat="1" fontId="55" applyFont="1" fillId="31" applyFill="1" borderId="48" applyBorder="1" applyAlignment="1" applyProtection="1">
      <alignment/>
      <protection/>
    </xf>
    <xf numFmtId="0" applyNumberFormat="1" fontId="55" applyFont="1" fillId="32" applyFill="1" borderId="48" applyBorder="1" applyAlignment="1" applyProtection="1">
      <alignment/>
      <protection/>
    </xf>
    <xf numFmtId="0" applyNumberFormat="1" fontId="55" applyFont="1" fillId="33" applyFill="1" borderId="48" applyBorder="1" applyAlignment="1" applyProtection="1">
      <alignment/>
      <protection/>
    </xf>
    <xf numFmtId="0" applyNumberFormat="1" fontId="56" applyFont="1" fillId="34" applyFill="1" borderId="48" applyBorder="1" applyAlignment="1" applyProtection="1">
      <alignment/>
      <protection/>
    </xf>
    <xf numFmtId="0" applyNumberFormat="1" fontId="56" applyFont="1" fillId="35" applyFill="1" borderId="48" applyBorder="1" applyAlignment="1" applyProtection="1">
      <alignment/>
      <protection/>
    </xf>
    <xf numFmtId="0" applyNumberFormat="1" fontId="56" applyFont="1" fillId="36" applyFill="1" borderId="48" applyBorder="1" applyAlignment="1" applyProtection="1">
      <alignment/>
      <protection/>
    </xf>
    <xf numFmtId="0" applyNumberFormat="1" fontId="56" applyFont="1" fillId="37" applyFill="1" borderId="48" applyBorder="1" applyAlignment="1" applyProtection="1">
      <alignment/>
      <protection/>
    </xf>
    <xf numFmtId="0" applyNumberFormat="1" fontId="56" applyFont="1" fillId="38" applyFill="1" borderId="48" applyBorder="1" applyAlignment="1" applyProtection="1">
      <alignment/>
      <protection/>
    </xf>
    <xf numFmtId="0" applyNumberFormat="1" fontId="56" applyFont="1" fillId="39" applyFill="1" borderId="48" applyBorder="1" applyAlignment="1" applyProtection="1">
      <alignment/>
      <protection/>
    </xf>
    <xf numFmtId="0" applyNumberFormat="1" fontId="56" applyFont="1" fillId="40" applyFill="1" borderId="48" applyBorder="1" applyAlignment="1" applyProtection="1">
      <alignment/>
      <protection/>
    </xf>
    <xf numFmtId="0" applyNumberFormat="1" fontId="56" applyFont="1" fillId="41" applyFill="1" borderId="48" applyBorder="1" applyAlignment="1" applyProtection="1">
      <alignment/>
      <protection/>
    </xf>
    <xf numFmtId="0" applyNumberFormat="1" fontId="56" applyFont="1" fillId="42" applyFill="1" borderId="48" applyBorder="1" applyAlignment="1" applyProtection="1">
      <alignment/>
      <protection/>
    </xf>
    <xf numFmtId="0" applyNumberFormat="1" fontId="56" applyFont="1" fillId="43" applyFill="1" borderId="48" applyBorder="1" applyAlignment="1" applyProtection="1">
      <alignment/>
      <protection/>
    </xf>
    <xf numFmtId="0" applyNumberFormat="1" fontId="56" applyFont="1" fillId="44" applyFill="1" borderId="48" applyBorder="1" applyAlignment="1" applyProtection="1">
      <alignment/>
      <protection/>
    </xf>
    <xf numFmtId="0" applyNumberFormat="1" fontId="56" applyFont="1" fillId="45" applyFill="1" borderId="48" applyBorder="1" applyAlignment="1" applyProtection="1">
      <alignment/>
      <protection/>
    </xf>
    <xf numFmtId="0" applyNumberFormat="1" fontId="57" applyFont="1" fillId="46" applyFill="1" borderId="49" applyBorder="1" applyAlignment="1" applyProtection="1">
      <alignment/>
      <protection/>
    </xf>
    <xf numFmtId="0" applyNumberFormat="1" fontId="58" applyFont="1" fillId="47" applyFill="1" borderId="50" applyBorder="1" applyAlignment="1" applyProtection="1">
      <alignment/>
      <protection/>
    </xf>
    <xf numFmtId="0" applyNumberFormat="1" fontId="59" applyFont="1" fillId="47" applyFill="1" borderId="49" applyBorder="1" applyAlignment="1" applyProtection="1">
      <alignment/>
      <protection/>
    </xf>
    <xf numFmtId="0" applyNumberFormat="1" fontId="60" applyFont="1" fillId="2" applyFill="1" borderId="48" applyBorder="1" applyAlignment="1" applyProtection="1">
      <alignment vertical="top"/>
      <protection locked="0"/>
    </xf>
    <xf numFmtId="0" applyNumberFormat="1" fontId="61" applyFont="1" fillId="2" applyFill="1" borderId="48" applyBorder="1" applyAlignment="1" applyProtection="1">
      <alignment vertical="top"/>
      <protection locked="0"/>
    </xf>
    <xf numFmtId="170" applyNumberFormat="1" fontId="55" applyFont="1" fillId="2" applyFill="1" borderId="48" applyBorder="1" applyAlignment="1" applyProtection="1">
      <alignment/>
      <protection/>
    </xf>
    <xf numFmtId="168" applyNumberFormat="1" fontId="55" applyFont="1" fillId="2" applyFill="1" borderId="48" applyBorder="1" applyAlignment="1" applyProtection="1">
      <alignment/>
      <protection/>
    </xf>
    <xf numFmtId="0" applyNumberFormat="1" fontId="62" applyFont="1" fillId="2" applyFill="1" borderId="51" applyBorder="1" applyAlignment="1" applyProtection="1">
      <alignment/>
      <protection/>
    </xf>
    <xf numFmtId="0" applyNumberFormat="1" fontId="63" applyFont="1" fillId="2" applyFill="1" borderId="52" applyBorder="1" applyAlignment="1" applyProtection="1">
      <alignment/>
      <protection/>
    </xf>
    <xf numFmtId="0" applyNumberFormat="1" fontId="64" applyFont="1" fillId="2" applyFill="1" borderId="53" applyBorder="1" applyAlignment="1" applyProtection="1">
      <alignment/>
      <protection/>
    </xf>
    <xf numFmtId="0" applyNumberFormat="1" fontId="64" applyFont="1" fillId="2" applyFill="1" borderId="48" applyBorder="1" applyAlignment="1" applyProtection="1">
      <alignment/>
      <protection/>
    </xf>
    <xf numFmtId="0" applyNumberFormat="1" fontId="65" applyFont="1" fillId="2" applyFill="1" borderId="54" applyBorder="1" applyAlignment="1" applyProtection="1">
      <alignment/>
      <protection/>
    </xf>
    <xf numFmtId="0" applyNumberFormat="1" fontId="66" applyFont="1" fillId="42" applyFill="1" borderId="55" applyBorder="1" applyAlignment="1" applyProtection="1">
      <alignment/>
      <protection/>
    </xf>
    <xf numFmtId="0" applyNumberFormat="1" fontId="67" applyFont="1" fillId="2" applyFill="1" borderId="48" applyBorder="1" applyAlignment="1" applyProtection="1">
      <alignment/>
      <protection/>
    </xf>
    <xf numFmtId="0" applyNumberFormat="1" fontId="68" applyFont="1" fillId="48" applyFill="1" borderId="48" applyBorder="1" applyAlignment="1" applyProtection="1">
      <alignment/>
      <protection/>
    </xf>
    <xf numFmtId="0" applyNumberFormat="1" fontId="6" applyFont="1" fillId="2" applyFill="1" borderId="0" applyBorder="1" applyAlignment="1" applyProtection="1">
      <alignment/>
      <protection/>
    </xf>
    <xf numFmtId="0" applyNumberFormat="1" fontId="6" applyFont="1" fillId="2" applyFill="1" borderId="0" applyBorder="1" applyAlignment="1" applyProtection="1">
      <alignment/>
      <protection/>
    </xf>
    <xf numFmtId="0" applyNumberFormat="1" fontId="4" applyFont="1" fillId="2" applyFill="1" borderId="0" applyBorder="1" applyAlignment="1" applyProtection="1">
      <alignment/>
      <protection/>
    </xf>
    <xf numFmtId="0" applyNumberFormat="1" fontId="55" applyFont="1" fillId="2" applyFill="1" borderId="48" applyBorder="1" applyAlignment="1" applyProtection="1">
      <alignment/>
      <protection/>
    </xf>
    <xf numFmtId="0" applyNumberFormat="1" fontId="4" applyFont="1" fillId="2" applyFill="1" borderId="0" applyBorder="1" applyAlignment="1" applyProtection="1">
      <alignment/>
      <protection/>
    </xf>
    <xf numFmtId="0" applyNumberFormat="1" fontId="69" applyFont="1" fillId="49" applyFill="1" borderId="48" applyBorder="1" applyAlignment="1" applyProtection="1">
      <alignment/>
      <protection/>
    </xf>
    <xf numFmtId="0" applyNumberFormat="1" fontId="70" applyFont="1" fillId="2" applyFill="1" borderId="48" applyBorder="1" applyAlignment="1" applyProtection="1">
      <alignment/>
      <protection/>
    </xf>
    <xf numFmtId="0" applyNumberFormat="1" fontId="55" applyFont="1" fillId="50" applyFill="1" borderId="56" applyBorder="1" applyAlignment="1" applyProtection="1">
      <alignment/>
      <protection/>
    </xf>
    <xf numFmtId="9" applyNumberFormat="1" fontId="55" applyFont="1" fillId="2" applyFill="1" borderId="48" applyBorder="1" applyAlignment="1" applyProtection="1">
      <alignment/>
      <protection/>
    </xf>
    <xf numFmtId="0" applyNumberFormat="1" fontId="71" applyFont="1" fillId="2" applyFill="1" borderId="57" applyBorder="1" applyAlignment="1" applyProtection="1">
      <alignment/>
      <protection/>
    </xf>
    <xf numFmtId="0" applyNumberFormat="1" fontId="72" applyFont="1" fillId="2" applyFill="1" borderId="48" applyBorder="1" applyAlignment="1" applyProtection="1">
      <alignment/>
      <protection/>
    </xf>
    <xf numFmtId="171" applyNumberFormat="1" fontId="55" applyFont="1" fillId="2" applyFill="1" borderId="48" applyBorder="1" applyAlignment="1" applyProtection="1">
      <alignment/>
      <protection/>
    </xf>
    <xf numFmtId="169" applyNumberFormat="1" fontId="55" applyFont="1" fillId="2" applyFill="1" borderId="48" applyBorder="1" applyAlignment="1" applyProtection="1">
      <alignment/>
      <protection/>
    </xf>
    <xf numFmtId="0" applyNumberFormat="1" fontId="73" applyFont="1" fillId="51" applyFill="1" borderId="48" applyBorder="1" applyAlignment="1" applyProtection="1">
      <alignment/>
      <protection/>
    </xf>
    <xf numFmtId="0" applyNumberFormat="1" fontId="5" applyFont="1" fillId="19" applyFill="1" borderId="0" applyBorder="1" applyAlignment="1" applyProtection="1" xfId="0">
      <alignment/>
      <protection/>
    </xf>
    <xf numFmtId="0" applyNumberFormat="1" fontId="6" applyFont="1" fillId="19" applyFill="1" borderId="0" applyBorder="1" applyAlignment="1" applyProtection="1" xfId="0">
      <alignment/>
      <protection/>
    </xf>
    <xf numFmtId="0" applyNumberFormat="1" fontId="7" applyFont="1" fillId="19" applyFill="1" borderId="0" applyBorder="1" applyAlignment="1" applyProtection="1" xfId="0">
      <alignment wrapText="1"/>
      <protection/>
    </xf>
    <xf numFmtId="0" applyNumberFormat="1" fontId="7" applyFont="1" fillId="2" applyFill="1" borderId="0" applyBorder="1" applyAlignment="1" applyProtection="1" xfId="0">
      <alignment wrapText="1"/>
      <protection/>
    </xf>
    <xf numFmtId="0" applyNumberFormat="1" fontId="7" applyFont="1" fillId="2" applyFill="1" borderId="0" applyBorder="1" applyAlignment="1" applyProtection="1" xfId="0">
      <alignment wrapText="1" horizontal="center"/>
      <protection/>
    </xf>
    <xf numFmtId="0" applyNumberFormat="1" fontId="7" applyFont="1" fillId="19" applyFill="1" borderId="0" applyBorder="1" applyAlignment="1" applyProtection="1" xfId="0">
      <alignment wrapText="1" horizontal="left"/>
      <protection/>
    </xf>
    <xf numFmtId="0" applyNumberFormat="1" fontId="7" applyFont="1" fillId="2" applyFill="1" borderId="0" applyBorder="1" applyAlignment="1" applyProtection="1" xfId="0">
      <alignment wrapText="1" horizontal="left"/>
      <protection/>
    </xf>
    <xf numFmtId="0" applyNumberFormat="1" fontId="74" applyFont="1" fillId="2" applyFill="1" borderId="48" applyBorder="1" applyAlignment="1" applyProtection="1" xfId="0">
      <alignment horizontal="left"/>
      <protection/>
    </xf>
    <xf numFmtId="0" applyNumberFormat="1" fontId="8" applyFont="1" fillId="2" applyFill="1" borderId="0" applyBorder="1" applyAlignment="1" applyProtection="1" xfId="0">
      <alignment wrapText="1" horizontal="center"/>
      <protection/>
    </xf>
    <xf numFmtId="14" applyNumberFormat="1" fontId="11" applyFont="1" fillId="2" applyFill="1" borderId="0" applyBorder="1" applyAlignment="1" applyProtection="1" xfId="0">
      <alignment wrapText="1" horizontal="left"/>
      <protection/>
    </xf>
    <xf numFmtId="0" applyNumberFormat="1" fontId="12" applyFont="1" fillId="2" applyFill="1" borderId="0" applyBorder="1" applyAlignment="1" applyProtection="1" xfId="0">
      <alignment wrapText="1" horizontal="left"/>
      <protection/>
    </xf>
    <xf numFmtId="0" applyNumberFormat="1" fontId="11" applyFont="1" fillId="2" applyFill="1" borderId="10" applyBorder="1" applyAlignment="1" applyProtection="1" xfId="0">
      <alignment wrapText="1" horizontal="right"/>
      <protection/>
    </xf>
    <xf numFmtId="0" applyNumberFormat="1" fontId="7" applyFont="1" fillId="2" applyFill="1" borderId="11" applyBorder="1" applyAlignment="1" applyProtection="1" xfId="0">
      <alignment wrapText="1"/>
      <protection/>
    </xf>
    <xf numFmtId="0" applyNumberFormat="1" fontId="13" applyFont="1" fillId="2" applyFill="1" borderId="12" applyBorder="1" applyAlignment="1" applyProtection="1" xfId="0">
      <alignment indent="2" vertical="center" horizontal="left"/>
      <protection/>
    </xf>
    <xf numFmtId="0" applyNumberFormat="1" fontId="13" applyFont="1" fillId="2" applyFill="1" borderId="12" applyBorder="1" applyAlignment="1" applyProtection="1" xfId="0">
      <alignment vertical="center" horizontal="center"/>
      <protection/>
    </xf>
    <xf numFmtId="0" applyNumberFormat="1" fontId="12" applyFont="1" fillId="2" applyFill="1" borderId="13" applyBorder="1" applyAlignment="1" applyProtection="1" xfId="0">
      <alignment wrapText="1"/>
      <protection/>
    </xf>
    <xf numFmtId="0" applyNumberFormat="1" fontId="7" applyFont="1" fillId="2" applyFill="1" borderId="14" applyBorder="1" applyAlignment="1" applyProtection="1" xfId="0">
      <alignment wrapText="1"/>
      <protection/>
    </xf>
    <xf numFmtId="0" applyNumberFormat="1" fontId="75" applyFont="1" fillId="52" applyFill="1" borderId="58" applyBorder="1" applyAlignment="1" applyProtection="1" xfId="0">
      <alignment wrapText="1" indent="1" vertical="center" horizontal="left"/>
      <protection/>
    </xf>
    <xf numFmtId="0" applyNumberFormat="1" fontId="75" applyFont="1" fillId="52" applyFill="1" borderId="58" applyBorder="1" applyAlignment="1" applyProtection="1" xfId="0">
      <alignment wrapText="1" vertical="center" horizontal="center"/>
      <protection/>
    </xf>
    <xf numFmtId="0" applyNumberFormat="1" fontId="75" applyFont="1" fillId="52" applyFill="1" borderId="59" applyBorder="1" applyAlignment="1" applyProtection="1" xfId="0">
      <alignment wrapText="1" vertical="center" horizontal="center"/>
      <protection/>
    </xf>
    <xf numFmtId="0" applyNumberFormat="1" fontId="75" applyFont="1" fillId="52" applyFill="1" borderId="60" applyBorder="1" applyAlignment="1" applyProtection="1" xfId="0">
      <alignment wrapText="1" vertical="center" horizontal="center"/>
      <protection/>
    </xf>
    <xf numFmtId="0" applyNumberFormat="1" fontId="12" applyFont="1" fillId="2" applyFill="1" borderId="18" applyBorder="1" applyAlignment="1" applyProtection="1" xfId="0">
      <alignment wrapText="1"/>
      <protection/>
    </xf>
    <xf numFmtId="0" applyNumberFormat="1" fontId="12" applyFont="1" fillId="2" applyFill="1" borderId="19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20" applyBorder="1" applyAlignment="1" applyProtection="1" xfId="0">
      <alignment wrapText="1" vertical="center" horizontal="center"/>
      <protection/>
    </xf>
    <xf numFmtId="3" applyNumberFormat="1" fontId="76" applyFont="1" fillId="53" applyFill="1" borderId="61" applyBorder="1" applyAlignment="1" applyProtection="1" xfId="0">
      <alignment wrapText="1" vertical="center" horizontal="center"/>
      <protection/>
    </xf>
    <xf numFmtId="3" applyNumberFormat="1" fontId="76" applyFont="1" fillId="53" applyFill="1" borderId="62" applyBorder="1" applyAlignment="1" applyProtection="1" xfId="0">
      <alignment wrapText="1" vertical="center" horizontal="center"/>
      <protection/>
    </xf>
    <xf numFmtId="0" applyNumberFormat="1" fontId="7" applyFont="1" fillId="2" applyFill="1" borderId="0" applyBorder="1" applyAlignment="1" applyProtection="1" xfId="0">
      <alignment wrapText="1" vertical="center"/>
      <protection/>
    </xf>
    <xf numFmtId="0" applyNumberFormat="1" fontId="7" applyFont="1" fillId="2" applyFill="1" borderId="14" applyBorder="1" applyAlignment="1" applyProtection="1" xfId="0">
      <alignment wrapText="1" vertical="center"/>
      <protection/>
    </xf>
    <xf numFmtId="3" applyNumberFormat="1" fontId="76" applyFont="1" fillId="53" applyFill="1" borderId="63" applyBorder="1" applyAlignment="1" applyProtection="1" xfId="0">
      <alignment wrapText="1" vertical="center" horizontal="center"/>
      <protection/>
    </xf>
    <xf numFmtId="0" applyNumberFormat="1" fontId="12" applyFont="1" fillId="2" applyFill="1" borderId="18" applyBorder="1" applyAlignment="1" applyProtection="1" xfId="0">
      <alignment wrapText="1" vertical="center"/>
      <protection/>
    </xf>
    <xf numFmtId="0" applyNumberFormat="1" fontId="7" applyFont="1" fillId="19" applyFill="1" borderId="0" applyBorder="1" applyAlignment="1" applyProtection="1" xfId="0">
      <alignment wrapText="1" vertical="center"/>
      <protection/>
    </xf>
    <xf numFmtId="0" applyNumberFormat="1" fontId="4" applyFont="1" fillId="2" applyFill="1" borderId="23" applyBorder="1" applyAlignment="1" applyProtection="1" xfId="0">
      <alignment wrapText="1" vertical="center" horizontal="center"/>
      <protection/>
    </xf>
    <xf numFmtId="0" applyNumberFormat="1" fontId="76" applyFont="1" fillId="53" applyFill="1" borderId="64" applyBorder="1" applyAlignment="1" applyProtection="1" xfId="0">
      <alignment wrapText="1" vertical="center" horizontal="center"/>
      <protection/>
    </xf>
    <xf numFmtId="0" applyNumberFormat="1" fontId="76" applyFont="1" fillId="53" applyFill="1" borderId="61" applyBorder="1" applyAlignment="1" applyProtection="1" xfId="0">
      <alignment wrapText="1" vertical="center" horizontal="center"/>
      <protection/>
    </xf>
    <xf numFmtId="0" applyNumberFormat="1" fontId="76" applyFont="1" fillId="53" applyFill="1" borderId="65" applyBorder="1" applyAlignment="1" applyProtection="1" xfId="0">
      <alignment wrapText="1" vertical="center" horizontal="center"/>
      <protection/>
    </xf>
    <xf numFmtId="3" applyNumberFormat="1" fontId="76" applyFont="1" fillId="53" applyFill="1" borderId="65" applyBorder="1" applyAlignment="1" applyProtection="1" xfId="0">
      <alignment wrapText="1" vertical="center" horizontal="center"/>
      <protection/>
    </xf>
    <xf numFmtId="0" applyNumberFormat="1" fontId="14" applyFont="1" fillId="2" applyFill="1" borderId="18" applyBorder="1" applyAlignment="1" applyProtection="1" xfId="0">
      <alignment vertical="center" horizontal="center"/>
      <protection/>
    </xf>
    <xf numFmtId="0" applyNumberFormat="1" fontId="77" applyFont="1" fillId="2" applyFill="1" borderId="66" applyBorder="1" applyAlignment="1" applyProtection="1" xfId="0">
      <alignment/>
      <protection/>
    </xf>
    <xf numFmtId="0" applyNumberFormat="1" fontId="7" applyFont="1" fillId="2" applyFill="1" borderId="0" applyBorder="1" applyAlignment="1" applyProtection="1" xfId="0">
      <alignment wrapText="1"/>
      <protection/>
    </xf>
    <xf numFmtId="0" applyNumberFormat="1" fontId="7" applyFont="1" fillId="2" applyFill="1" borderId="0" applyBorder="1" applyAlignment="1" applyProtection="1" xfId="0">
      <alignment indent="1" horizontal="left"/>
      <protection/>
    </xf>
    <xf numFmtId="0" applyNumberFormat="1" fontId="16" applyFont="1" fillId="2" applyFill="1" borderId="0" applyBorder="1" applyAlignment="1" applyProtection="1" xfId="0">
      <alignment/>
      <protection/>
    </xf>
    <xf numFmtId="0" applyNumberFormat="1" fontId="17" applyFont="1" fillId="2" applyFill="1" borderId="0" applyBorder="1" applyAlignment="1" applyProtection="1" xfId="0">
      <alignment wrapText="1" horizontal="left"/>
      <protection/>
    </xf>
    <xf numFmtId="0" applyNumberFormat="1" fontId="19" applyFont="1" fillId="2" applyFill="1" borderId="0" applyBorder="1" applyAlignment="1" applyProtection="1" xfId="0">
      <alignment wrapText="1" horizontal="center"/>
      <protection/>
    </xf>
    <xf numFmtId="0" applyNumberFormat="1" fontId="9" applyFont="1" fillId="2" applyFill="1" borderId="0" applyBorder="1" applyAlignment="1" applyProtection="1" xfId="0">
      <alignment wrapText="1" horizontal="right"/>
      <protection/>
    </xf>
    <xf numFmtId="0" applyNumberFormat="1" fontId="12" applyFont="1" fillId="2" applyFill="1" borderId="11" applyBorder="1" applyAlignment="1" applyProtection="1" xfId="0">
      <alignment wrapText="1"/>
      <protection/>
    </xf>
    <xf numFmtId="0" applyNumberFormat="1" fontId="12" applyFont="1" fillId="2" applyFill="1" borderId="14" applyBorder="1" applyAlignment="1" applyProtection="1" xfId="0">
      <alignment wrapText="1"/>
      <protection/>
    </xf>
    <xf numFmtId="0" applyNumberFormat="1" fontId="12" applyFont="1" fillId="2" applyFill="1" borderId="25" applyBorder="1" applyAlignment="1" applyProtection="1" xfId="0">
      <alignment wrapText="1" vertical="center" horizontal="right"/>
      <protection/>
    </xf>
    <xf numFmtId="0" applyNumberFormat="1" fontId="12" applyFont="1" fillId="2" applyFill="1" borderId="22" applyBorder="1" applyAlignment="1" applyProtection="1" xfId="0">
      <alignment wrapText="1" vertical="center" horizontal="center"/>
      <protection/>
    </xf>
    <xf numFmtId="0" applyNumberFormat="1" fontId="12" applyFont="1" fillId="2" applyFill="1" borderId="14" applyBorder="1" applyAlignment="1" applyProtection="1" xfId="0">
      <alignment wrapText="1" vertical="center"/>
      <protection/>
    </xf>
    <xf numFmtId="0" applyNumberFormat="1" fontId="12" applyFont="1" fillId="2" applyFill="1" borderId="0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26" applyBorder="1" applyAlignment="1" applyProtection="1" xfId="0">
      <alignment wrapText="1" vertical="center" horizontal="right"/>
      <protection/>
    </xf>
    <xf numFmtId="0" applyNumberFormat="1" fontId="12" applyFont="1" fillId="2" applyFill="1" borderId="24" applyBorder="1" applyAlignment="1" applyProtection="1" xfId="0">
      <alignment wrapText="1" vertical="center" horizontal="center"/>
      <protection/>
    </xf>
    <xf numFmtId="0" applyNumberFormat="1" fontId="12" applyFont="1" fillId="2" applyFill="1" borderId="27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28" applyBorder="1" applyAlignment="1" applyProtection="1" xfId="0">
      <alignment wrapText="1" vertical="center" horizontal="right"/>
      <protection/>
    </xf>
    <xf numFmtId="0" applyNumberFormat="1" fontId="12" applyFont="1" fillId="2" applyFill="1" borderId="29" applyBorder="1" applyAlignment="1" applyProtection="1" xfId="0">
      <alignment wrapText="1" vertical="center" horizontal="right"/>
      <protection/>
    </xf>
    <xf numFmtId="0" applyNumberFormat="1" fontId="12" applyFont="1" fillId="2" applyFill="1" borderId="30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31" applyBorder="1" applyAlignment="1" applyProtection="1" xfId="0">
      <alignment wrapText="1" vertical="center" horizontal="right"/>
      <protection/>
    </xf>
    <xf numFmtId="0" applyNumberFormat="1" fontId="12" applyFont="1" fillId="2" applyFill="1" borderId="32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0" applyBorder="1" applyAlignment="1" applyProtection="1" xfId="0">
      <alignment indent="1" horizontal="left"/>
      <protection/>
    </xf>
    <xf numFmtId="0" applyNumberFormat="1" fontId="20" applyFont="1" fillId="2" applyFill="1" borderId="0" applyBorder="1" applyAlignment="1" applyProtection="1" xfId="0">
      <alignment vertical="center"/>
      <protection/>
    </xf>
    <xf numFmtId="0" applyNumberFormat="1" fontId="75" applyFont="1" fillId="52" applyFill="1" borderId="67" applyBorder="1" applyAlignment="1" applyProtection="1" xfId="0">
      <alignment wrapText="1" indent="1" vertical="center" horizontal="left"/>
      <protection/>
    </xf>
    <xf numFmtId="3" applyNumberFormat="1" fontId="76" applyFont="1" fillId="53" applyFill="1" borderId="68" applyBorder="1" applyAlignment="1" applyProtection="1" xfId="0">
      <alignment wrapText="1" vertical="center" horizontal="center"/>
      <protection/>
    </xf>
    <xf numFmtId="0" applyNumberFormat="1" fontId="78" applyFont="1" fillId="53" applyFill="1" borderId="69" applyBorder="1" applyAlignment="1" applyProtection="1" xfId="0">
      <alignment wrapText="1" horizontal="right"/>
      <protection/>
    </xf>
    <xf numFmtId="0" applyNumberFormat="1" fontId="4" applyFont="1" fillId="2" applyFill="1" borderId="31" applyBorder="1" applyAlignment="1" applyProtection="1" xfId="0">
      <alignment wrapText="1" horizontal="right"/>
      <protection/>
    </xf>
    <xf numFmtId="0" applyNumberFormat="1" fontId="12" applyFont="1" fillId="2" applyFill="1" borderId="19" applyBorder="1" applyAlignment="1" applyProtection="1" xfId="0">
      <alignment wrapText="1" vertical="center" horizontal="center"/>
      <protection/>
    </xf>
    <xf numFmtId="0" applyNumberFormat="1" fontId="12" applyFont="1" fillId="2" applyFill="1" borderId="23" applyBorder="1" applyAlignment="1" applyProtection="1" xfId="0">
      <alignment wrapText="1" vertical="center" horizontal="center"/>
      <protection/>
    </xf>
    <xf numFmtId="0" applyNumberFormat="1" fontId="4" applyFont="1" fillId="2" applyFill="1" borderId="23" applyBorder="1" applyAlignment="1" applyProtection="1" xfId="0">
      <alignment wrapText="1" horizontal="right"/>
      <protection/>
    </xf>
    <xf numFmtId="0" applyNumberFormat="1" fontId="4" applyFont="1" fillId="2" applyFill="1" borderId="26" applyBorder="1" applyAlignment="1" applyProtection="1" xfId="0">
      <alignment wrapText="1" horizontal="right"/>
      <protection/>
    </xf>
    <xf numFmtId="0" applyNumberFormat="1" fontId="4" applyFont="1" fillId="2" applyFill="1" borderId="28" applyBorder="1" applyAlignment="1" applyProtection="1" xfId="0">
      <alignment wrapText="1" horizontal="right"/>
      <protection/>
    </xf>
    <xf numFmtId="0" applyNumberFormat="1" fontId="15" applyFont="1" fillId="2" applyFill="1" borderId="0" applyBorder="1" applyAlignment="1" applyProtection="1" xfId="0">
      <alignment indent="1" horizontal="left"/>
      <protection/>
    </xf>
    <xf numFmtId="0" applyNumberFormat="1" fontId="78" applyFont="1" fillId="53" applyFill="1" borderId="69" applyBorder="1" applyAlignment="1" applyProtection="1" xfId="0">
      <alignment wrapText="1" vertical="center" horizontal="right"/>
      <protection/>
    </xf>
    <xf numFmtId="0" applyNumberFormat="1" fontId="4" applyFont="1" fillId="2" applyFill="1" borderId="31" applyBorder="1" applyAlignment="1" applyProtection="1" xfId="0">
      <alignment wrapText="1" vertical="center" horizontal="right"/>
      <protection/>
    </xf>
    <xf numFmtId="0" applyNumberFormat="1" fontId="12" applyFont="1" fillId="2" applyFill="1" borderId="31" applyBorder="1" applyAlignment="1" applyProtection="1" xfId="0">
      <alignment wrapText="1" indent="1" vertical="center" horizontal="left"/>
      <protection/>
    </xf>
    <xf numFmtId="3" applyNumberFormat="1" fontId="4" applyFont="1" fillId="2" applyFill="1" borderId="23" applyBorder="1" applyAlignment="1" applyProtection="1" xfId="0">
      <alignment wrapText="1" vertical="center" horizontal="center"/>
      <protection/>
    </xf>
    <xf numFmtId="3" applyNumberFormat="1" fontId="4" applyFont="1" fillId="2" applyFill="1" borderId="35" applyBorder="1" applyAlignment="1" applyProtection="1" xfId="0">
      <alignment wrapText="1" vertical="center" horizontal="center"/>
      <protection/>
    </xf>
    <xf numFmtId="0" applyNumberFormat="1" fontId="12" applyFont="1" fillId="2" applyFill="1" borderId="36" applyBorder="1" applyAlignment="1" applyProtection="1" xfId="0">
      <alignment wrapText="1" vertical="center" horizontal="right"/>
      <protection/>
    </xf>
    <xf numFmtId="0" applyNumberFormat="1" fontId="12" applyFont="1" fillId="2" applyFill="1" borderId="23" applyBorder="1" applyAlignment="1" applyProtection="1" xfId="0">
      <alignment wrapText="1" indent="1" vertical="center" horizontal="left"/>
      <protection/>
    </xf>
    <xf numFmtId="0" applyNumberFormat="1" fontId="76" applyFont="1" fillId="53" applyFill="1" borderId="69" applyBorder="1" applyAlignment="1" applyProtection="1" xfId="0">
      <alignment wrapText="1" vertical="center" horizontal="right"/>
      <protection/>
    </xf>
    <xf numFmtId="0" applyNumberFormat="1" fontId="76" applyFont="1" fillId="53" applyFill="1" borderId="70" applyBorder="1" applyAlignment="1" applyProtection="1" xfId="0">
      <alignment wrapText="1" vertical="center" horizontal="right"/>
      <protection/>
    </xf>
    <xf numFmtId="0" applyNumberFormat="1" fontId="12" applyFont="1" fillId="2" applyFill="1" borderId="31" applyBorder="1" applyAlignment="1" applyProtection="1" xfId="0">
      <alignment wrapText="1" vertical="center" horizontal="right"/>
      <protection/>
    </xf>
    <xf numFmtId="0" applyNumberFormat="1" fontId="12" applyFont="1" fillId="2" applyFill="1" borderId="19" applyBorder="1" applyAlignment="1" applyProtection="1" xfId="0">
      <alignment wrapText="1" indent="1" vertical="center" horizontal="right"/>
      <protection/>
    </xf>
    <xf numFmtId="0" applyNumberFormat="1" fontId="12" applyFont="1" fillId="2" applyFill="1" borderId="36" applyBorder="1" applyAlignment="1" applyProtection="1" xfId="0">
      <alignment wrapText="1" indent="1" vertical="center" horizontal="right"/>
      <protection/>
    </xf>
    <xf numFmtId="0" applyNumberFormat="1" fontId="76" applyFont="1" fillId="53" applyFill="1" borderId="71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31" applyBorder="1" applyAlignment="1" applyProtection="1" xfId="0">
      <alignment wrapText="1" indent="1" vertical="center" horizontal="right"/>
      <protection/>
    </xf>
    <xf numFmtId="0" applyNumberFormat="1" fontId="12" applyFont="1" fillId="2" applyFill="1" borderId="23" applyBorder="1" applyAlignment="1" applyProtection="1" xfId="0">
      <alignment wrapText="1" vertical="center" horizontal="right"/>
      <protection/>
    </xf>
    <xf numFmtId="0" applyNumberFormat="1" fontId="7" applyFont="1" fillId="2" applyFill="1" borderId="18" applyBorder="1" applyAlignment="1" applyProtection="1" xfId="0">
      <alignment wrapText="1"/>
      <protection/>
    </xf>
    <xf numFmtId="0" applyNumberFormat="1" fontId="12" applyFont="1" fillId="2" applyFill="1" borderId="36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37" applyBorder="1" applyAlignment="1" applyProtection="1" xfId="0">
      <alignment wrapText="1" vertical="center" horizontal="center"/>
      <protection/>
    </xf>
    <xf numFmtId="3" applyNumberFormat="1" fontId="76" applyFont="1" fillId="53" applyFill="1" borderId="72" applyBorder="1" applyAlignment="1" applyProtection="1" xfId="0">
      <alignment wrapText="1" vertical="center" horizontal="center"/>
      <protection/>
    </xf>
    <xf numFmtId="0" applyNumberFormat="1" fontId="11" applyFont="1" fillId="2" applyFill="1" borderId="32" applyBorder="1" applyAlignment="1" applyProtection="1" xfId="0">
      <alignment wrapText="1" indent="1" vertical="center" horizontal="left"/>
      <protection/>
    </xf>
    <xf numFmtId="0" applyNumberFormat="1" fontId="11" applyFont="1" fillId="2" applyFill="1" borderId="19" applyBorder="1" applyAlignment="1" applyProtection="1" xfId="0">
      <alignment wrapText="1" vertical="center" horizontal="center"/>
      <protection/>
    </xf>
    <xf numFmtId="0" applyNumberFormat="1" fontId="75" applyFont="1" fillId="52" applyFill="1" borderId="61" applyBorder="1" applyAlignment="1" applyProtection="1" xfId="0">
      <alignment wrapText="1" vertical="center" horizontal="center"/>
      <protection/>
    </xf>
    <xf numFmtId="0" applyNumberFormat="1" fontId="75" applyFont="1" fillId="52" applyFill="1" borderId="73" applyBorder="1" applyAlignment="1" applyProtection="1" xfId="0">
      <alignment wrapText="1" vertical="center" horizontal="center"/>
      <protection/>
    </xf>
    <xf numFmtId="0" applyNumberFormat="1" fontId="75" applyFont="1" fillId="52" applyFill="1" borderId="65" applyBorder="1" applyAlignment="1" applyProtection="1" xfId="0">
      <alignment wrapText="1" vertical="center" horizontal="center"/>
      <protection/>
    </xf>
    <xf numFmtId="0" applyNumberFormat="1" fontId="12" applyFont="1" fillId="2" applyFill="1" borderId="31" applyBorder="1" applyAlignment="1" applyProtection="1" xfId="0">
      <alignment wrapText="1" indent="1" vertical="center" horizontal="right"/>
      <protection/>
    </xf>
    <xf numFmtId="0" applyNumberFormat="1" fontId="55" applyFont="1" fillId="2" applyFill="1" borderId="74" applyBorder="1" applyAlignment="1" applyProtection="1" xfId="0">
      <alignment vertical="center"/>
      <protection/>
    </xf>
    <xf numFmtId="172" applyNumberFormat="1" fontId="75" applyFont="1" fillId="52" applyFill="1" borderId="60" applyBorder="1" applyAlignment="1" applyProtection="1" xfId="0">
      <alignment wrapText="1" vertical="center" horizontal="center"/>
      <protection/>
    </xf>
    <xf numFmtId="0" applyNumberFormat="1" fontId="75" applyFont="1" fillId="52" applyFill="1" borderId="58" applyBorder="1" applyAlignment="1" applyProtection="1" xfId="0">
      <alignment wrapText="1" vertical="center" horizontal="left"/>
      <protection/>
    </xf>
    <xf numFmtId="0" applyNumberFormat="1" fontId="75" applyFont="1" fillId="52" applyFill="1" borderId="67" applyBorder="1" applyAlignment="1" applyProtection="1" xfId="0">
      <alignment wrapText="1" vertical="center" horizontal="left"/>
      <protection/>
    </xf>
    <xf numFmtId="172" applyNumberFormat="1" fontId="4" applyFont="1" fillId="2" applyFill="1" borderId="21" applyBorder="1" applyAlignment="1" applyProtection="1" xfId="0">
      <alignment wrapText="1" vertical="center" horizontal="right"/>
      <protection/>
    </xf>
    <xf numFmtId="173" applyNumberFormat="1" fontId="4" applyFont="1" fillId="2" applyFill="1" borderId="39" applyBorder="1" applyAlignment="1" applyProtection="1" xfId="0">
      <alignment wrapText="1" vertical="center" horizontal="left"/>
      <protection/>
    </xf>
    <xf numFmtId="172" applyNumberFormat="1" fontId="4" applyFont="1" fillId="2" applyFill="1" borderId="34" applyBorder="1" applyAlignment="1" applyProtection="1" xfId="0">
      <alignment wrapText="1" vertical="center" horizontal="right"/>
      <protection/>
    </xf>
    <xf numFmtId="1" applyNumberFormat="1" fontId="4" applyFont="1" fillId="2" applyFill="1" borderId="0" applyBorder="1" applyAlignment="1" applyProtection="1" xfId="0">
      <alignment wrapText="1" vertical="center" horizontal="left"/>
      <protection/>
    </xf>
    <xf numFmtId="172" applyNumberFormat="1" fontId="4" applyFont="1" fillId="2" applyFill="1" borderId="24" applyBorder="1" applyAlignment="1" applyProtection="1" xfId="0">
      <alignment wrapText="1" vertical="center" horizontal="right"/>
      <protection/>
    </xf>
    <xf numFmtId="173" applyNumberFormat="1" fontId="4" applyFont="1" fillId="2" applyFill="1" borderId="23" applyBorder="1" applyAlignment="1" applyProtection="1" xfId="0">
      <alignment wrapText="1" vertical="center" horizontal="left"/>
      <protection/>
    </xf>
    <xf numFmtId="1" applyNumberFormat="1" fontId="4" applyFont="1" fillId="2" applyFill="1" borderId="30" applyBorder="1" applyAlignment="1" applyProtection="1" xfId="0">
      <alignment wrapText="1" vertical="center" horizontal="left"/>
      <protection/>
    </xf>
    <xf numFmtId="1" applyNumberFormat="1" fontId="4" applyFont="1" fillId="2" applyFill="1" borderId="32" applyBorder="1" applyAlignment="1" applyProtection="1" xfId="0">
      <alignment wrapText="1" vertical="center" horizontal="left"/>
      <protection/>
    </xf>
    <xf numFmtId="173" applyNumberFormat="1" fontId="78" applyFont="1" fillId="53" applyFill="1" borderId="73" applyBorder="1" applyAlignment="1" applyProtection="1" xfId="0">
      <alignment wrapText="1" vertical="center" horizontal="left"/>
      <protection/>
    </xf>
    <xf numFmtId="173" applyNumberFormat="1" fontId="78" applyFont="1" fillId="53" applyFill="1" borderId="75" applyBorder="1" applyAlignment="1" applyProtection="1" xfId="0">
      <alignment wrapText="1" vertical="center" horizontal="left"/>
      <protection/>
    </xf>
    <xf numFmtId="0" applyNumberFormat="1" fontId="47" applyFont="1" fillId="2" applyFill="1" borderId="73" applyBorder="1" applyAlignment="1" applyProtection="1" xfId="0">
      <alignment wrapText="1" indent="1" vertical="center" horizontal="left"/>
      <protection/>
    </xf>
    <xf numFmtId="1" applyNumberFormat="1" fontId="4" applyFont="1" fillId="2" applyFill="1" borderId="19" applyBorder="1" applyAlignment="1" applyProtection="1" xfId="0">
      <alignment wrapText="1" vertical="center" horizontal="left"/>
      <protection/>
    </xf>
    <xf numFmtId="0" applyNumberFormat="1" fontId="55" applyFont="1" fillId="2" applyFill="1" borderId="48" applyBorder="1" applyAlignment="1" applyProtection="1" xfId="0">
      <alignment vertical="center"/>
      <protection/>
    </xf>
    <xf numFmtId="0" applyNumberFormat="1" fontId="76" applyFont="1" fillId="53" applyFill="1" borderId="76" applyBorder="1" applyAlignment="1" applyProtection="1" xfId="0">
      <alignment wrapText="1" vertical="center" horizontal="right"/>
      <protection/>
    </xf>
    <xf numFmtId="0" applyNumberFormat="1" fontId="7" applyFont="1" fillId="2" applyFill="1" borderId="34" applyBorder="1" applyAlignment="1" applyProtection="1" xfId="0">
      <alignment wrapText="1"/>
      <protection/>
    </xf>
    <xf numFmtId="172" applyNumberFormat="1" fontId="4" applyFont="1" fillId="2" applyFill="1" borderId="12" applyBorder="1" applyAlignment="1" applyProtection="1" xfId="0">
      <alignment wrapText="1" vertical="center"/>
      <protection/>
    </xf>
    <xf numFmtId="1" applyNumberFormat="1" fontId="4" applyFont="1" fillId="2" applyFill="1" borderId="12" applyBorder="1" applyAlignment="1" applyProtection="1" xfId="0">
      <alignment wrapText="1" vertical="center" horizontal="left"/>
      <protection/>
    </xf>
    <xf numFmtId="1" applyNumberFormat="1" fontId="4" applyFont="1" fillId="2" applyFill="1" borderId="41" applyBorder="1" applyAlignment="1" applyProtection="1" xfId="0">
      <alignment wrapText="1" vertical="center"/>
      <protection/>
    </xf>
    <xf numFmtId="0" applyNumberFormat="1" fontId="7" applyFont="1" fillId="2" applyFill="1" borderId="24" applyBorder="1" applyAlignment="1" applyProtection="1" xfId="0">
      <alignment wrapText="1"/>
      <protection/>
    </xf>
    <xf numFmtId="172" applyNumberFormat="1" fontId="4" applyFont="1" fillId="2" applyFill="1" borderId="32" applyBorder="1" applyAlignment="1" applyProtection="1" xfId="0">
      <alignment wrapText="1" vertical="center"/>
      <protection/>
    </xf>
    <xf numFmtId="1" applyNumberFormat="1" fontId="4" applyFont="1" fillId="2" applyFill="1" borderId="19" applyBorder="1" applyAlignment="1" applyProtection="1" xfId="0">
      <alignment wrapText="1" vertical="center"/>
      <protection/>
    </xf>
    <xf numFmtId="172" applyNumberFormat="1" fontId="4" applyFont="1" fillId="2" applyFill="1" borderId="24" applyBorder="1" applyAlignment="1" applyProtection="1" xfId="0" quotePrefix="1">
      <alignment wrapText="1" vertical="center" horizontal="right"/>
      <protection/>
    </xf>
    <xf numFmtId="172" applyNumberFormat="1" fontId="4" applyFont="1" fillId="2" applyFill="1" borderId="30" applyBorder="1" applyAlignment="1" applyProtection="1" xfId="0">
      <alignment wrapText="1" vertical="center" horizontal="right"/>
      <protection/>
    </xf>
    <xf numFmtId="172" applyNumberFormat="1" fontId="4" applyFont="1" fillId="2" applyFill="1" borderId="32" applyBorder="1" applyAlignment="1" applyProtection="1" xfId="0">
      <alignment wrapText="1" vertical="center" horizontal="right"/>
      <protection/>
    </xf>
    <xf numFmtId="0" applyNumberFormat="1" fontId="7" applyFont="1" fillId="2" applyFill="1" borderId="19" applyBorder="1" applyAlignment="1" applyProtection="1" xfId="0">
      <alignment wrapText="1"/>
      <protection/>
    </xf>
    <xf numFmtId="173" applyNumberFormat="1" fontId="4" applyFont="1" fillId="2" applyFill="1" borderId="19" applyBorder="1" applyAlignment="1" applyProtection="1" xfId="0">
      <alignment wrapText="1" vertical="center" horizontal="left"/>
      <protection/>
    </xf>
    <xf numFmtId="0" applyNumberFormat="1" fontId="79" applyFont="1" fillId="52" applyFill="1" borderId="77" applyBorder="1" applyAlignment="1" applyProtection="1" xfId="0">
      <alignment wrapText="1" vertical="center" horizontal="center"/>
      <protection/>
    </xf>
    <xf numFmtId="172" applyNumberFormat="1" fontId="75" applyFont="1" fillId="52" applyFill="1" borderId="78" applyBorder="1" applyAlignment="1" applyProtection="1" xfId="0">
      <alignment wrapText="1" vertical="center" horizontal="center"/>
      <protection/>
    </xf>
    <xf numFmtId="0" applyNumberFormat="1" fontId="75" applyFont="1" fillId="52" applyFill="1" borderId="78" applyBorder="1" applyAlignment="1" applyProtection="1" xfId="0">
      <alignment wrapText="1" vertical="center" horizontal="left"/>
      <protection/>
    </xf>
    <xf numFmtId="0" applyNumberFormat="1" fontId="79" applyFont="1" fillId="52" applyFill="1" borderId="79" applyBorder="1" applyAlignment="1" applyProtection="1" xfId="0">
      <alignment wrapText="1" vertical="center" horizontal="center"/>
      <protection/>
    </xf>
    <xf numFmtId="0" applyNumberFormat="1" fontId="79" applyFont="1" fillId="52" applyFill="1" borderId="60" applyBorder="1" applyAlignment="1" applyProtection="1" xfId="0">
      <alignment wrapText="1" vertical="center" horizontal="center"/>
      <protection/>
    </xf>
    <xf numFmtId="172" applyNumberFormat="1" fontId="75" applyFont="1" fillId="52" applyFill="1" borderId="67" applyBorder="1" applyAlignment="1" applyProtection="1" xfId="0">
      <alignment wrapText="1" vertical="center" horizontal="center"/>
      <protection/>
    </xf>
    <xf numFmtId="0" applyNumberFormat="1" fontId="79" applyFont="1" fillId="52" applyFill="1" borderId="67" applyBorder="1" applyAlignment="1" applyProtection="1" xfId="0">
      <alignment wrapText="1" vertical="center" horizontal="center"/>
      <protection/>
    </xf>
    <xf numFmtId="0" applyNumberFormat="1" fontId="12" applyFont="1" fillId="2" applyFill="1" borderId="19" applyBorder="1" applyAlignment="1" applyProtection="1" xfId="0">
      <alignment wrapText="1" vertical="center" horizontal="right"/>
      <protection/>
    </xf>
    <xf numFmtId="3" applyNumberFormat="1" fontId="12" applyFont="1" fillId="2" applyFill="1" borderId="21" applyBorder="1" applyAlignment="1" applyProtection="1" xfId="0">
      <alignment wrapText="1" vertical="center"/>
      <protection/>
    </xf>
    <xf numFmtId="172" applyNumberFormat="1" fontId="4" applyFont="1" fillId="2" applyFill="1" borderId="12" applyBorder="1" applyAlignment="1" applyProtection="1" xfId="0">
      <alignment wrapText="1" vertical="center" horizontal="right"/>
      <protection/>
    </xf>
    <xf numFmtId="173" applyNumberFormat="1" fontId="4" applyFont="1" fillId="2" applyFill="1" borderId="12" applyBorder="1" applyAlignment="1" applyProtection="1" xfId="0">
      <alignment wrapText="1" vertical="center" horizontal="left"/>
      <protection/>
    </xf>
    <xf numFmtId="3" applyNumberFormat="1" fontId="12" applyFont="1" fillId="2" applyFill="1" borderId="41" applyBorder="1" applyAlignment="1" applyProtection="1" xfId="0">
      <alignment wrapText="1" vertical="center" horizontal="center"/>
      <protection/>
    </xf>
    <xf numFmtId="3" applyNumberFormat="1" fontId="12" applyFont="1" fillId="2" applyFill="1" borderId="12" applyBorder="1" applyAlignment="1" applyProtection="1" xfId="0">
      <alignment wrapText="1" vertical="center" horizontal="center"/>
      <protection/>
    </xf>
    <xf numFmtId="0" applyNumberFormat="1" fontId="12" applyFont="1" fillId="19" applyFill="1" borderId="0" applyBorder="1" applyAlignment="1" applyProtection="1" xfId="0">
      <alignment vertical="center"/>
      <protection/>
    </xf>
    <xf numFmtId="0" applyNumberFormat="1" fontId="6" applyFont="1" fillId="19" applyFill="1" borderId="0" applyBorder="1" applyAlignment="1" applyProtection="1" xfId="0">
      <alignment vertical="center"/>
      <protection/>
    </xf>
    <xf numFmtId="0" applyNumberFormat="1" fontId="6" applyFont="1" fillId="19" applyFill="1" borderId="0" applyBorder="1" applyAlignment="1" applyProtection="1" xfId="0">
      <alignment vertical="center"/>
      <protection/>
    </xf>
    <xf numFmtId="0" applyNumberFormat="1" fontId="6" applyFont="1" fillId="19" applyFill="1" borderId="0" applyBorder="1" applyAlignment="1" applyProtection="1" xfId="0">
      <alignment vertical="center" horizontal="center"/>
      <protection/>
    </xf>
    <xf numFmtId="0" applyNumberFormat="1" fontId="6" applyFont="1" fillId="19" applyFill="1" borderId="0" applyBorder="1" applyAlignment="1" applyProtection="1" xfId="0">
      <alignment vertical="center" horizontal="left"/>
      <protection/>
    </xf>
    <xf numFmtId="0" applyNumberFormat="1" fontId="6" applyFont="1" fillId="2" applyFill="1" borderId="0" applyBorder="1" applyAlignment="1" applyProtection="1" xfId="0">
      <alignment vertical="center"/>
      <protection/>
    </xf>
    <xf numFmtId="0" applyNumberFormat="1" fontId="6" applyFont="1" fillId="2" applyFill="1" borderId="0" applyBorder="1" applyAlignment="1" applyProtection="1" xfId="0">
      <alignment vertical="center" horizontal="center"/>
      <protection/>
    </xf>
    <xf numFmtId="0" applyNumberFormat="1" fontId="6" applyFont="1" fillId="2" applyFill="1" borderId="0" applyBorder="1" applyAlignment="1" applyProtection="1" xfId="0">
      <alignment vertical="center" horizontal="left"/>
      <protection/>
    </xf>
    <xf numFmtId="0" applyNumberFormat="1" fontId="6" applyFont="1" fillId="2" applyFill="1" borderId="0" applyBorder="1" applyAlignment="1" applyProtection="1" xfId="0">
      <alignment vertical="center"/>
      <protection/>
    </xf>
    <xf numFmtId="0" applyNumberFormat="1" fontId="4" applyFont="1" fillId="19" applyFill="1" borderId="0" applyBorder="1" applyAlignment="1" applyProtection="1" xfId="0">
      <alignment vertical="center"/>
      <protection/>
    </xf>
    <xf numFmtId="0" applyNumberFormat="1" fontId="4" applyFont="1" fillId="2" applyFill="1" borderId="0" applyBorder="1" applyAlignment="1" applyProtection="1" xfId="0">
      <alignment vertical="center"/>
      <protection/>
    </xf>
    <xf numFmtId="0" applyNumberFormat="1" fontId="21" applyFont="1" fillId="2" applyFill="1" borderId="0" applyBorder="1" applyAlignment="1" applyProtection="1" xfId="0">
      <alignment vertical="center"/>
      <protection/>
    </xf>
    <xf numFmtId="0" applyNumberFormat="1" fontId="6" applyFont="1" fillId="2" applyFill="1" borderId="0" applyBorder="1" applyAlignment="1" applyProtection="1" xfId="0">
      <alignment vertical="center"/>
      <protection/>
    </xf>
    <xf numFmtId="0" applyNumberFormat="1" fontId="22" applyFont="1" fillId="19" applyFill="1" borderId="0" applyBorder="1" applyAlignment="1" applyProtection="1" xfId="0">
      <alignment vertical="center"/>
      <protection/>
    </xf>
    <xf numFmtId="0" applyNumberFormat="1" fontId="22" applyFont="1" fillId="2" applyFill="1" borderId="0" applyBorder="1" applyAlignment="1" applyProtection="1" xfId="0">
      <alignment vertical="center"/>
      <protection/>
    </xf>
    <xf numFmtId="0" applyNumberFormat="1" fontId="55" applyFont="1" fillId="2" applyFill="1" borderId="48" applyBorder="1" applyAlignment="1" applyProtection="1" xfId="0">
      <alignment/>
      <protection/>
    </xf>
    <xf numFmtId="0" applyNumberFormat="1" fontId="11" applyFont="1" fillId="2" applyFill="1" borderId="0" applyBorder="1" applyAlignment="1" applyProtection="1" xfId="0">
      <alignment vertical="center" horizontal="center"/>
      <protection/>
    </xf>
    <xf numFmtId="0" applyNumberFormat="1" fontId="16" applyFont="1" fillId="2" applyFill="1" borderId="0" applyBorder="1" applyAlignment="1" applyProtection="1" xfId="0">
      <alignment vertical="center" horizontal="center"/>
      <protection/>
    </xf>
    <xf numFmtId="0" applyNumberFormat="1" fontId="23" applyFont="1" fillId="19" applyFill="1" borderId="0" applyBorder="1" applyAlignment="1" applyProtection="1" xfId="0">
      <alignment vertical="center" horizontal="center"/>
      <protection/>
    </xf>
    <xf numFmtId="0" applyNumberFormat="1" fontId="23" applyFont="1" fillId="19" applyFill="1" borderId="0" applyBorder="1" applyAlignment="1" applyProtection="1" xfId="0">
      <alignment vertical="center" horizontal="left"/>
      <protection/>
    </xf>
    <xf numFmtId="174" applyNumberFormat="1" fontId="23" applyFont="1" fillId="19" applyFill="1" borderId="0" applyBorder="1" applyAlignment="1" applyProtection="1" xfId="0">
      <alignment vertical="center" horizontal="center"/>
      <protection/>
    </xf>
    <xf numFmtId="174" applyNumberFormat="1" fontId="22" applyFont="1" fillId="19" applyFill="1" borderId="0" applyBorder="1" applyAlignment="1" applyProtection="1" xfId="0">
      <alignment vertical="center" horizontal="center"/>
      <protection/>
    </xf>
    <xf numFmtId="0" applyNumberFormat="1" fontId="22" applyFont="1" fillId="19" applyFill="1" borderId="0" applyBorder="1" applyAlignment="1" applyProtection="1" xfId="0">
      <alignment vertical="center" horizontal="center"/>
      <protection/>
    </xf>
    <xf numFmtId="0" applyNumberFormat="1" fontId="65" applyFont="1" fillId="2" applyFill="1" borderId="48" applyBorder="1" applyAlignment="1" applyProtection="1" xfId="0">
      <alignment vertical="center" horizontal="center"/>
      <protection/>
    </xf>
    <xf numFmtId="0" applyNumberFormat="1" fontId="55" applyFont="1" fillId="2" applyFill="1" borderId="48" applyBorder="1" applyAlignment="1" applyProtection="1" xfId="0">
      <alignment/>
      <protection/>
    </xf>
    <xf numFmtId="0" applyNumberFormat="1" fontId="23" applyFont="1" fillId="19" applyFill="1" borderId="0" applyBorder="1" applyAlignment="1" applyProtection="1" xfId="0">
      <alignment vertical="center" horizontal="centerContinuous"/>
      <protection/>
    </xf>
    <xf numFmtId="0" applyNumberFormat="1" fontId="7" applyFont="1" fillId="19" applyFill="1" borderId="0" applyBorder="1" applyAlignment="1" applyProtection="1" xfId="0">
      <alignment vertical="center"/>
      <protection/>
    </xf>
    <xf numFmtId="0" applyNumberFormat="1" fontId="7" applyFont="1" fillId="2" applyFill="1" borderId="0" applyBorder="1" applyAlignment="1" applyProtection="1" xfId="0">
      <alignment vertical="center"/>
      <protection/>
    </xf>
    <xf numFmtId="0" applyNumberFormat="1" fontId="7" applyFont="1" fillId="19" applyFill="1" borderId="0" applyBorder="1" applyAlignment="1" applyProtection="1" xfId="0">
      <alignment vertical="center" horizontal="center"/>
      <protection/>
    </xf>
    <xf numFmtId="0" applyNumberFormat="1" fontId="7" applyFont="1" fillId="19" applyFill="1" borderId="0" applyBorder="1" applyAlignment="1" applyProtection="1" xfId="0">
      <alignment vertical="center" horizontal="left"/>
      <protection/>
    </xf>
    <xf numFmtId="0" applyNumberFormat="1" fontId="7" applyFont="1" fillId="19" applyFill="1" borderId="0" applyBorder="1" applyAlignment="1" applyProtection="1" xfId="0">
      <alignment vertical="center" horizontal="centerContinuous"/>
      <protection/>
    </xf>
    <xf numFmtId="174" applyNumberFormat="1" fontId="7" applyFont="1" fillId="19" applyFill="1" borderId="0" applyBorder="1" applyAlignment="1" applyProtection="1" xfId="0">
      <alignment vertical="center" horizontal="center"/>
      <protection/>
    </xf>
    <xf numFmtId="0" applyNumberFormat="1" fontId="7" applyFont="1" fillId="19" applyFill="1" borderId="0" applyBorder="1" applyAlignment="1" applyProtection="1" xfId="0">
      <alignment vertical="center" horizontal="center"/>
      <protection/>
    </xf>
    <xf numFmtId="0" applyNumberFormat="1" fontId="24" applyFont="1" fillId="19" applyFill="1" borderId="0" applyBorder="1" applyAlignment="1" applyProtection="1" xfId="0">
      <alignment vertical="center"/>
      <protection/>
    </xf>
    <xf numFmtId="0" applyNumberFormat="1" fontId="24" applyFont="1" fillId="2" applyFill="1" borderId="0" applyBorder="1" applyAlignment="1" applyProtection="1" xfId="0">
      <alignment vertical="center"/>
      <protection/>
    </xf>
    <xf numFmtId="0" applyNumberFormat="1" fontId="80" applyFont="1" fillId="2" applyFill="1" borderId="48" applyBorder="1" applyAlignment="1" applyProtection="1" xfId="0">
      <alignment/>
      <protection/>
    </xf>
    <xf numFmtId="0" applyNumberFormat="1" fontId="55" applyFont="1" fillId="2" applyFill="1" borderId="48" applyBorder="1" applyAlignment="1" applyProtection="1" xfId="0">
      <alignment/>
      <protection/>
    </xf>
    <xf numFmtId="0" applyNumberFormat="1" fontId="25" applyFont="1" fillId="19" applyFill="1" borderId="0" applyBorder="1" applyAlignment="1" applyProtection="1" xfId="0">
      <alignment vertical="center" horizontal="center"/>
      <protection/>
    </xf>
    <xf numFmtId="0" applyNumberFormat="1" fontId="25" applyFont="1" fillId="19" applyFill="1" borderId="0" applyBorder="1" applyAlignment="1" applyProtection="1" xfId="0">
      <alignment vertical="center" horizontal="left"/>
      <protection/>
    </xf>
    <xf numFmtId="0" applyNumberFormat="1" fontId="25" applyFont="1" fillId="19" applyFill="1" borderId="0" applyBorder="1" applyAlignment="1" applyProtection="1" xfId="0">
      <alignment vertical="center" horizontal="centerContinuous"/>
      <protection/>
    </xf>
    <xf numFmtId="174" applyNumberFormat="1" fontId="25" applyFont="1" fillId="19" applyFill="1" borderId="0" applyBorder="1" applyAlignment="1" applyProtection="1" xfId="0">
      <alignment vertical="center" horizontal="center"/>
      <protection/>
    </xf>
    <xf numFmtId="174" applyNumberFormat="1" fontId="24" applyFont="1" fillId="19" applyFill="1" borderId="0" applyBorder="1" applyAlignment="1" applyProtection="1" xfId="0">
      <alignment vertical="center" horizontal="center"/>
      <protection/>
    </xf>
    <xf numFmtId="0" applyNumberFormat="1" fontId="24" applyFont="1" fillId="19" applyFill="1" borderId="0" applyBorder="1" applyAlignment="1" applyProtection="1" xfId="0">
      <alignment vertical="center" horizontal="center"/>
      <protection/>
    </xf>
    <xf numFmtId="0" applyNumberFormat="1" fontId="80" applyFont="1" fillId="2" applyFill="1" borderId="48" applyBorder="1" applyAlignment="1" applyProtection="1" xfId="0">
      <alignment vertical="center" horizontal="center"/>
      <protection/>
    </xf>
    <xf numFmtId="14" applyNumberFormat="1" fontId="65" applyFont="1" fillId="2" applyFill="1" borderId="48" applyBorder="1" applyAlignment="1" applyProtection="1" xfId="0">
      <alignment horizontal="left"/>
      <protection hidden="1"/>
    </xf>
    <xf numFmtId="0" applyNumberFormat="1" fontId="81" applyFont="1" fillId="2" applyFill="1" borderId="48" applyBorder="1" applyAlignment="1" applyProtection="1" xfId="0">
      <alignment/>
      <protection/>
    </xf>
    <xf numFmtId="0" applyNumberFormat="1" fontId="82" applyFont="1" fillId="2" applyFill="1" borderId="48" applyBorder="1" applyAlignment="1" applyProtection="1" xfId="0">
      <alignment vertical="center"/>
      <protection/>
    </xf>
    <xf numFmtId="0" applyNumberFormat="1" fontId="81" applyFont="1" fillId="2" applyFill="1" borderId="48" applyBorder="1" applyAlignment="1" applyProtection="1" xfId="0">
      <alignment vertical="center" horizontal="center"/>
      <protection/>
    </xf>
    <xf numFmtId="0" applyNumberFormat="1" fontId="24" applyFont="1" fillId="2" applyFill="1" borderId="0" applyBorder="1" applyAlignment="1" applyProtection="1" xfId="0">
      <alignment vertical="center" horizontal="center"/>
      <protection/>
    </xf>
    <xf numFmtId="0" applyNumberFormat="1" fontId="80" applyFont="1" fillId="2" applyFill="1" borderId="48" applyBorder="1" applyAlignment="1" applyProtection="1" xfId="0">
      <alignment/>
      <protection/>
    </xf>
    <xf numFmtId="0" applyNumberFormat="1" fontId="24" applyFont="1" fillId="19" applyFill="1" borderId="0" applyBorder="1" applyAlignment="1" applyProtection="1" xfId="0">
      <alignment vertical="center" horizontal="center"/>
      <protection/>
    </xf>
    <xf numFmtId="0" applyNumberFormat="1" fontId="77" applyFont="1" fillId="2" applyFill="1" borderId="48" applyBorder="1" applyAlignment="1" applyProtection="1" xfId="0">
      <alignment/>
      <protection/>
    </xf>
    <xf numFmtId="0" applyNumberFormat="1" fontId="83" applyFont="1" fillId="54" applyFill="1" borderId="48" applyBorder="1" applyAlignment="1" applyProtection="1" xfId="0">
      <alignment vertical="center"/>
      <protection/>
    </xf>
    <xf numFmtId="0" applyNumberFormat="1" fontId="55" applyFont="1" fillId="54" applyFill="1" borderId="48" applyBorder="1" applyAlignment="1" applyProtection="1" xfId="0">
      <alignment/>
      <protection/>
    </xf>
    <xf numFmtId="14" applyNumberFormat="1" fontId="65" applyFont="1" fillId="54" applyFill="1" borderId="48" applyBorder="1" applyAlignment="1" applyProtection="1" xfId="0">
      <alignment horizontal="left"/>
      <protection hidden="1"/>
    </xf>
    <xf numFmtId="0" applyNumberFormat="1" fontId="80" applyFont="1" fillId="54" applyFill="1" borderId="48" applyBorder="1" applyAlignment="1" applyProtection="1" xfId="0">
      <alignment/>
      <protection/>
    </xf>
    <xf numFmtId="0" applyNumberFormat="1" fontId="84" applyFont="1" fillId="54" applyFill="1" borderId="48" applyBorder="1" applyAlignment="1" applyProtection="1" xfId="0">
      <alignment vertical="center" horizontal="center"/>
      <protection/>
    </xf>
    <xf numFmtId="0" applyNumberFormat="1" fontId="85" applyFont="1" fillId="2" applyFill="1" borderId="48" applyBorder="1" applyAlignment="1" applyProtection="1" xfId="0">
      <alignment/>
      <protection/>
    </xf>
    <xf numFmtId="0" applyNumberFormat="1" fontId="86" applyFont="1" fillId="2" applyFill="1" borderId="48" applyBorder="1" applyAlignment="1" applyProtection="1" xfId="0">
      <alignment vertical="center" horizontal="center"/>
      <protection/>
    </xf>
    <xf numFmtId="0" applyNumberFormat="1" fontId="77" applyFont="1" fillId="2" applyFill="1" borderId="48" applyBorder="1" applyAlignment="1" applyProtection="1" xfId="0">
      <alignment/>
      <protection/>
    </xf>
    <xf numFmtId="0" applyNumberFormat="1" fontId="6" applyFont="1" fillId="19" applyFill="1" borderId="0" applyBorder="1" applyAlignment="1" applyProtection="1" xfId="0">
      <alignment vertical="center"/>
      <protection/>
    </xf>
    <xf numFmtId="0" applyNumberFormat="1" fontId="60" applyFont="1" fillId="2" applyFill="1" borderId="48" applyBorder="1" applyAlignment="1" applyProtection="1" xfId="0">
      <alignment vertical="center" horizontal="center"/>
      <protection/>
    </xf>
    <xf numFmtId="0" applyNumberFormat="1" fontId="60" applyFont="1" fillId="2" applyFill="1" borderId="48" applyBorder="1" applyAlignment="1" applyProtection="1" xfId="0">
      <alignment vertical="center" horizontal="center"/>
      <protection/>
    </xf>
    <xf numFmtId="0" applyNumberFormat="1" fontId="6" applyFont="1" fillId="2" applyFill="1" borderId="0" applyBorder="1" applyAlignment="1" applyProtection="1" xfId="0">
      <alignment vertical="center" horizontal="center"/>
      <protection/>
    </xf>
    <xf numFmtId="0" applyNumberFormat="1" fontId="8" applyFont="1" fillId="2" applyFill="1" borderId="0" applyBorder="1" applyAlignment="1" applyProtection="1" xfId="0">
      <alignment indent="1" vertical="center" horizontal="left"/>
      <protection/>
    </xf>
    <xf numFmtId="0" applyNumberFormat="1" fontId="21" applyFont="1" fillId="2" applyFill="1" borderId="0" applyBorder="1" applyAlignment="1" applyProtection="1" xfId="0">
      <alignment vertical="center" horizontal="center"/>
      <protection/>
    </xf>
    <xf numFmtId="0" applyNumberFormat="1" fontId="21" applyFont="1" fillId="2" applyFill="1" borderId="0" applyBorder="1" applyAlignment="1" applyProtection="1" xfId="0">
      <alignment vertical="center"/>
      <protection/>
    </xf>
    <xf numFmtId="0" applyNumberFormat="1" fontId="8" applyFont="1" fillId="2" applyFill="1" borderId="0" applyBorder="1" applyAlignment="1" applyProtection="1" xfId="0">
      <alignment wrapText="1" vertical="center" horizontal="center"/>
      <protection/>
    </xf>
    <xf numFmtId="0" applyNumberFormat="1" fontId="9" applyFont="1" fillId="2" applyFill="1" borderId="0" applyBorder="1" applyAlignment="1" applyProtection="1" xfId="0">
      <alignment wrapText="1" horizontal="center"/>
      <protection/>
    </xf>
    <xf numFmtId="0" applyNumberFormat="1" fontId="10" applyFont="1" fillId="2" applyFill="1" borderId="0" applyBorder="1" applyAlignment="1" applyProtection="1" xfId="0">
      <alignment vertical="center" horizontal="right"/>
      <protection/>
    </xf>
    <xf numFmtId="0" applyNumberFormat="1" fontId="11" applyFont="1" fillId="2" applyFill="1" borderId="10" applyBorder="1" applyAlignment="1" applyProtection="1" xfId="0">
      <alignment wrapText="1" horizontal="right"/>
      <protection/>
    </xf>
    <xf numFmtId="0" applyNumberFormat="1" fontId="13" applyFont="1" fillId="2" applyFill="1" borderId="12" applyBorder="1" applyAlignment="1" applyProtection="1" xfId="0">
      <alignment indent="2" vertical="center" horizontal="left"/>
      <protection/>
    </xf>
    <xf numFmtId="0" applyNumberFormat="1" fontId="13" applyFont="1" fillId="2" applyFill="1" borderId="12" applyBorder="1" applyAlignment="1" applyProtection="1" xfId="0">
      <alignment vertical="center" horizontal="center"/>
      <protection/>
    </xf>
    <xf numFmtId="0" applyNumberFormat="1" fontId="55" applyFont="1" fillId="2" applyFill="1" borderId="80" applyBorder="1" applyAlignment="1" applyProtection="1" xfId="0">
      <alignment vertical="center"/>
      <protection/>
    </xf>
    <xf numFmtId="0" applyNumberFormat="1" fontId="13" applyFont="1" fillId="2" applyFill="1" borderId="27" applyBorder="1" applyAlignment="1" applyProtection="1" xfId="0">
      <alignment indent="2" vertical="center" horizontal="left"/>
      <protection/>
    </xf>
    <xf numFmtId="0" applyNumberFormat="1" fontId="13" applyFont="1" fillId="2" applyFill="1" borderId="27" applyBorder="1" applyAlignment="1" applyProtection="1" xfId="0">
      <alignment vertical="center" horizontal="center"/>
      <protection/>
    </xf>
    <xf numFmtId="0" applyNumberFormat="1" fontId="55" applyFont="1" fillId="2" applyFill="1" borderId="71" applyBorder="1" applyAlignment="1" applyProtection="1" xfId="0">
      <alignment vertical="center"/>
      <protection/>
    </xf>
    <xf numFmtId="3" applyNumberFormat="1" fontId="76" applyFont="1" fillId="53" applyFill="1" borderId="65" applyBorder="1" applyAlignment="1" applyProtection="1" xfId="0">
      <alignment wrapText="1" vertical="center" horizontal="center"/>
      <protection/>
    </xf>
    <xf numFmtId="0" applyNumberFormat="1" fontId="77" applyFont="1" fillId="53" applyFill="1" borderId="73" applyBorder="1" applyAlignment="1" applyProtection="1" xfId="0">
      <alignment wrapText="1" vertical="center" horizontal="center"/>
      <protection/>
    </xf>
    <xf numFmtId="3" applyNumberFormat="1" fontId="76" applyFont="1" fillId="53" applyFill="1" borderId="68" applyBorder="1" applyAlignment="1" applyProtection="1" xfId="0">
      <alignment wrapText="1" vertical="center" horizontal="center"/>
      <protection/>
    </xf>
    <xf numFmtId="0" applyNumberFormat="1" fontId="77" applyFont="1" fillId="53" applyFill="1" borderId="74" applyBorder="1" applyAlignment="1" applyProtection="1" xfId="0">
      <alignment wrapText="1" vertical="center" horizontal="center"/>
      <protection/>
    </xf>
    <xf numFmtId="0" applyNumberFormat="1" fontId="77" applyFont="1" fillId="53" applyFill="1" borderId="81" applyBorder="1" applyAlignment="1" applyProtection="1" xfId="0">
      <alignment wrapText="1" vertical="center" horizontal="center"/>
      <protection/>
    </xf>
    <xf numFmtId="0" applyNumberFormat="1" fontId="7" applyFont="1" fillId="2" applyFill="1" borderId="44" applyBorder="1" applyAlignment="1" applyProtection="1" xfId="0">
      <alignment indent="1" horizontal="left"/>
      <protection/>
    </xf>
    <xf numFmtId="0" applyNumberFormat="1" fontId="7" applyFont="1" fillId="2" applyFill="1" borderId="10" applyBorder="1" applyAlignment="1" applyProtection="1" xfId="0">
      <alignment indent="1" horizontal="left"/>
      <protection/>
    </xf>
    <xf numFmtId="0" applyNumberFormat="1" fontId="7" applyFont="1" fillId="2" applyFill="1" borderId="45" applyBorder="1" applyAlignment="1" applyProtection="1" xfId="0">
      <alignment indent="1" horizontal="left"/>
      <protection/>
    </xf>
    <xf numFmtId="0" applyNumberFormat="1" fontId="15" applyFont="1" fillId="2" applyFill="1" borderId="0" applyBorder="1" applyAlignment="1" applyProtection="1" xfId="0">
      <alignment indent="1" vertical="center" horizontal="left"/>
      <protection/>
    </xf>
    <xf numFmtId="0" applyNumberFormat="1" fontId="12" applyFont="1" fillId="2" applyFill="1" borderId="38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0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27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32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19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30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44" applyBorder="1" applyAlignment="1" applyProtection="1" xfId="0">
      <alignment indent="1" horizontal="left"/>
      <protection/>
    </xf>
    <xf numFmtId="0" applyNumberFormat="1" fontId="12" applyFont="1" fillId="2" applyFill="1" borderId="10" applyBorder="1" applyAlignment="1" applyProtection="1" xfId="0">
      <alignment indent="1" horizontal="left"/>
      <protection/>
    </xf>
    <xf numFmtId="0" applyNumberFormat="1" fontId="12" applyFont="1" fillId="2" applyFill="1" borderId="45" applyBorder="1" applyAlignment="1" applyProtection="1" xfId="0">
      <alignment indent="1" horizontal="left"/>
      <protection/>
    </xf>
    <xf numFmtId="0" applyNumberFormat="1" fontId="19" applyFont="1" fillId="2" applyFill="1" borderId="0" applyBorder="1" applyAlignment="1" applyProtection="1" xfId="0">
      <alignment indent="1" vertical="center" horizontal="left"/>
      <protection/>
    </xf>
    <xf numFmtId="0" applyNumberFormat="1" fontId="8" applyFont="1" fillId="2" applyFill="1" borderId="0" applyBorder="1" applyAlignment="1" applyProtection="1" xfId="0">
      <alignment wrapText="1" horizontal="center"/>
      <protection/>
    </xf>
    <xf numFmtId="0" applyNumberFormat="1" fontId="10" applyFont="1" fillId="2" applyFill="1" borderId="0" applyBorder="1" applyAlignment="1" applyProtection="1" xfId="0">
      <alignment wrapText="1" horizontal="center"/>
      <protection/>
    </xf>
    <xf numFmtId="0" applyNumberFormat="1" fontId="18" applyFont="1" fillId="2" applyFill="1" borderId="0" applyBorder="1" applyAlignment="1" applyProtection="1" xfId="0">
      <alignment wrapText="1" horizontal="center"/>
      <protection/>
    </xf>
    <xf numFmtId="0" applyNumberFormat="1" fontId="19" applyFont="1" fillId="2" applyFill="1" borderId="10" applyBorder="1" applyAlignment="1" applyProtection="1" xfId="0">
      <alignment wrapText="1" horizontal="right"/>
      <protection/>
    </xf>
    <xf numFmtId="0" applyNumberFormat="1" fontId="75" applyFont="1" fillId="52" applyFill="1" borderId="67" applyBorder="1" applyAlignment="1" applyProtection="1" xfId="0">
      <alignment wrapText="1" vertical="center" horizontal="center"/>
      <protection/>
    </xf>
    <xf numFmtId="0" applyNumberFormat="1" fontId="75" applyFont="1" fillId="52" applyFill="1" borderId="58" applyBorder="1" applyAlignment="1" applyProtection="1" xfId="0">
      <alignment wrapText="1" vertical="center" horizontal="center"/>
      <protection/>
    </xf>
    <xf numFmtId="0" applyNumberFormat="1" fontId="77" applyFont="1" fillId="2" applyFill="1" borderId="80" applyBorder="1" applyAlignment="1" applyProtection="1" xfId="0">
      <alignment vertical="center"/>
      <protection/>
    </xf>
    <xf numFmtId="0" applyNumberFormat="1" fontId="12" applyFont="1" fillId="2" applyFill="1" borderId="12" applyBorder="1" applyAlignment="1" applyProtection="1" xfId="0">
      <alignment wrapText="1" indent="1" vertical="center" horizontal="left"/>
      <protection/>
    </xf>
    <xf numFmtId="0" applyNumberFormat="1" fontId="12" applyFont="1" fillId="2" applyFill="1" borderId="41" applyBorder="1" applyAlignment="1" applyProtection="1" xfId="0">
      <alignment wrapText="1" indent="1" vertical="center" horizontal="left"/>
      <protection/>
    </xf>
    <xf numFmtId="0" applyNumberFormat="1" fontId="78" applyFont="1" fillId="53" applyFill="1" borderId="82" applyBorder="1" applyAlignment="1" applyProtection="1" xfId="0">
      <alignment wrapText="1" indent="1" vertical="center" horizontal="left"/>
      <protection/>
    </xf>
    <xf numFmtId="0" applyNumberFormat="1" fontId="78" applyFont="1" fillId="53" applyFill="1" borderId="71" applyBorder="1" applyAlignment="1" applyProtection="1" xfId="0">
      <alignment wrapText="1" indent="1" vertical="center" horizontal="left"/>
      <protection/>
    </xf>
    <xf numFmtId="0" applyNumberFormat="1" fontId="4" applyFont="1" fillId="2" applyFill="1" borderId="30" applyBorder="1" applyAlignment="1" applyProtection="1" xfId="0">
      <alignment wrapText="1" indent="1" vertical="center" horizontal="left"/>
      <protection/>
    </xf>
    <xf numFmtId="0" applyNumberFormat="1" fontId="4" applyFont="1" fillId="2" applyFill="1" borderId="0" applyBorder="1" applyAlignment="1" applyProtection="1" xfId="0">
      <alignment wrapText="1" indent="1" vertical="center" horizontal="left"/>
      <protection/>
    </xf>
    <xf numFmtId="0" applyNumberFormat="1" fontId="4" applyFont="1" fillId="2" applyFill="1" borderId="27" applyBorder="1" applyAlignment="1" applyProtection="1" xfId="0">
      <alignment wrapText="1" indent="1" vertical="center" horizontal="left"/>
      <protection/>
    </xf>
    <xf numFmtId="0" applyNumberFormat="1" fontId="19" applyFont="1" fillId="2" applyFill="1" borderId="0" applyBorder="1" applyAlignment="1" applyProtection="1" xfId="0">
      <alignment indent="1" horizontal="left"/>
      <protection/>
    </xf>
    <xf numFmtId="0" applyNumberFormat="1" fontId="77" applyFont="1" fillId="2" applyFill="1" borderId="71" applyBorder="1" applyAlignment="1" applyProtection="1" xfId="0">
      <alignment vertical="center"/>
      <protection/>
    </xf>
    <xf numFmtId="3" applyNumberFormat="1" fontId="76" applyFont="1" fillId="53" applyFill="1" borderId="62" applyBorder="1" applyAlignment="1" applyProtection="1" xfId="0">
      <alignment wrapText="1" vertical="center" horizontal="center"/>
      <protection/>
    </xf>
    <xf numFmtId="3" applyNumberFormat="1" fontId="76" applyFont="1" fillId="53" applyFill="1" borderId="80" applyBorder="1" applyAlignment="1" applyProtection="1" xfId="0">
      <alignment wrapText="1" vertical="center" horizontal="center"/>
      <protection/>
    </xf>
    <xf numFmtId="3" applyNumberFormat="1" fontId="76" applyFont="1" fillId="53" applyFill="1" borderId="81" applyBorder="1" applyAlignment="1" applyProtection="1" xfId="0">
      <alignment wrapText="1" vertical="center" horizontal="center"/>
      <protection/>
    </xf>
    <xf numFmtId="0" applyNumberFormat="1" fontId="10" applyFont="1" fillId="2" applyFill="1" borderId="0" applyBorder="1" applyAlignment="1" applyProtection="1" xfId="0">
      <alignment horizontal="right"/>
      <protection/>
    </xf>
    <xf numFmtId="0" applyNumberFormat="1" fontId="76" applyFont="1" fillId="53" applyFill="1" borderId="82" applyBorder="1" applyAlignment="1" applyProtection="1" xfId="0">
      <alignment wrapText="1" indent="1" vertical="center" horizontal="left"/>
      <protection/>
    </xf>
    <xf numFmtId="0" applyNumberFormat="1" fontId="76" applyFont="1" fillId="53" applyFill="1" borderId="48" applyBorder="1" applyAlignment="1" applyProtection="1" xfId="0">
      <alignment wrapText="1" indent="1" vertical="center" horizontal="left"/>
      <protection/>
    </xf>
    <xf numFmtId="0" applyNumberFormat="1" fontId="76" applyFont="1" fillId="53" applyFill="1" borderId="71" applyBorder="1" applyAlignment="1" applyProtection="1" xfId="0">
      <alignment wrapText="1" indent="1" vertical="center" horizontal="left"/>
      <protection/>
    </xf>
    <xf numFmtId="3" applyNumberFormat="1" fontId="76" applyFont="1" fillId="53" applyFill="1" borderId="73" applyBorder="1" applyAlignment="1" applyProtection="1" xfId="0">
      <alignment wrapText="1" vertical="center" horizontal="center"/>
      <protection/>
    </xf>
    <xf numFmtId="3" applyNumberFormat="1" fontId="77" applyFont="1" fillId="53" applyFill="1" borderId="81" applyBorder="1" applyAlignment="1" applyProtection="1" xfId="0">
      <alignment wrapText="1" vertical="center" horizontal="center"/>
      <protection/>
    </xf>
    <xf numFmtId="0" applyNumberFormat="1" fontId="12" applyFont="1" fillId="2" applyFill="1" borderId="39" applyBorder="1" applyAlignment="1" applyProtection="1" xfId="0">
      <alignment wrapText="1" indent="1" vertical="center" horizontal="left"/>
      <protection/>
    </xf>
    <xf numFmtId="0" applyNumberFormat="1" fontId="11" applyFont="1" fillId="2" applyFill="1" borderId="10" applyBorder="1" applyAlignment="1" applyProtection="1" xfId="0">
      <alignment wrapText="1" indent="1" horizontal="right"/>
      <protection/>
    </xf>
    <xf numFmtId="0" applyNumberFormat="1" fontId="55" applyFont="1" fillId="2" applyFill="1" borderId="74" applyBorder="1" applyAlignment="1" applyProtection="1" xfId="0">
      <alignment vertical="center"/>
      <protection/>
    </xf>
    <xf numFmtId="0" applyNumberFormat="1" fontId="75" applyFont="1" fillId="52" applyFill="1" borderId="82" applyBorder="1" applyAlignment="1" applyProtection="1" xfId="0">
      <alignment wrapText="1" indent="1" vertical="center" horizontal="left"/>
      <protection/>
    </xf>
    <xf numFmtId="0" applyNumberFormat="1" fontId="75" applyFont="1" fillId="52" applyFill="1" borderId="64" applyBorder="1" applyAlignment="1" applyProtection="1" xfId="0">
      <alignment wrapText="1" indent="1" vertical="center" horizontal="left"/>
      <protection/>
    </xf>
    <xf numFmtId="0" applyNumberFormat="1" fontId="75" applyFont="1" fillId="52" applyFill="1" borderId="78" applyBorder="1" applyAlignment="1" applyProtection="1" xfId="0">
      <alignment wrapText="1" indent="1" vertical="center" horizontal="left"/>
      <protection/>
    </xf>
    <xf numFmtId="0" applyNumberFormat="1" fontId="75" applyFont="1" fillId="52" applyFill="1" borderId="79" applyBorder="1" applyAlignment="1" applyProtection="1" xfId="0">
      <alignment wrapText="1" indent="1" vertical="center" horizontal="left"/>
      <protection/>
    </xf>
    <xf numFmtId="0" applyNumberFormat="1" fontId="75" applyFont="1" fillId="52" applyFill="1" borderId="83" applyBorder="1" applyAlignment="1" applyProtection="1" xfId="0">
      <alignment wrapText="1" vertical="center" horizontal="center"/>
      <protection/>
    </xf>
    <xf numFmtId="0" applyNumberFormat="1" fontId="75" applyFont="1" fillId="52" applyFill="1" borderId="84" applyBorder="1" applyAlignment="1" applyProtection="1" xfId="0">
      <alignment wrapText="1" vertical="center" horizontal="center"/>
      <protection/>
    </xf>
    <xf numFmtId="0" applyNumberFormat="1" fontId="75" applyFont="1" fillId="52" applyFill="1" borderId="85" applyBorder="1" applyAlignment="1" applyProtection="1" xfId="0">
      <alignment wrapText="1" vertical="center" horizontal="center"/>
      <protection/>
    </xf>
    <xf numFmtId="0" applyNumberFormat="1" fontId="75" applyFont="1" fillId="52" applyFill="1" borderId="64" applyBorder="1" applyAlignment="1" applyProtection="1" xfId="0">
      <alignment wrapText="1" vertical="center" horizontal="center"/>
      <protection/>
    </xf>
    <xf numFmtId="0" applyNumberFormat="1" fontId="75" applyFont="1" fillId="52" applyFill="1" borderId="82" applyBorder="1" applyAlignment="1" applyProtection="1" xfId="0">
      <alignment wrapText="1" vertical="center" horizontal="center"/>
      <protection/>
    </xf>
    <xf numFmtId="172" applyNumberFormat="1" fontId="4" applyFont="1" fillId="2" applyFill="1" borderId="24" applyBorder="1" applyAlignment="1" applyProtection="1" xfId="0">
      <alignment wrapText="1" vertical="center" horizontal="center"/>
      <protection/>
    </xf>
    <xf numFmtId="172" applyNumberFormat="1" fontId="4" applyFont="1" fillId="2" applyFill="1" borderId="32" applyBorder="1" applyAlignment="1" applyProtection="1" xfId="0">
      <alignment wrapText="1" vertical="center" horizontal="center"/>
      <protection/>
    </xf>
    <xf numFmtId="0" applyNumberFormat="1" fontId="55" applyFont="1" fillId="2" applyFill="1" borderId="48" applyBorder="1" applyAlignment="1" applyProtection="1" xfId="0">
      <alignment vertical="center"/>
      <protection/>
    </xf>
    <xf numFmtId="0" applyNumberFormat="1" fontId="79" applyFont="1" fillId="52" applyFill="1" borderId="65" applyBorder="1" applyAlignment="1" applyProtection="1" xfId="0">
      <alignment wrapText="1" vertical="center" horizontal="center"/>
      <protection/>
    </xf>
    <xf numFmtId="0" applyNumberFormat="1" fontId="79" applyFont="1" fillId="52" applyFill="1" borderId="81" applyBorder="1" applyAlignment="1" applyProtection="1" xfId="0">
      <alignment wrapText="1" vertical="center" horizontal="center"/>
      <protection/>
    </xf>
    <xf numFmtId="0" applyNumberFormat="1" fontId="79" applyFont="1" fillId="52" applyFill="1" borderId="73" applyBorder="1" applyAlignment="1" applyProtection="1" xfId="0">
      <alignment wrapText="1" vertical="center" horizontal="center"/>
      <protection/>
    </xf>
    <xf numFmtId="0" applyNumberFormat="1" fontId="79" applyFont="1" fillId="52" applyFill="1" borderId="65" applyBorder="1" applyAlignment="1" applyProtection="1" xfId="0">
      <alignment wrapText="1" vertical="center" horizontal="center"/>
      <protection/>
    </xf>
    <xf numFmtId="0" applyNumberFormat="1" fontId="79" applyFont="1" fillId="52" applyFill="1" borderId="81" applyBorder="1" applyAlignment="1" applyProtection="1" xfId="0">
      <alignment wrapText="1" vertical="center" horizontal="center"/>
      <protection/>
    </xf>
    <xf numFmtId="0" applyNumberFormat="1" fontId="20" applyFont="1" fillId="2" applyFill="1" borderId="0" applyBorder="1" applyAlignment="1" applyProtection="1" xfId="0">
      <alignment horizontal="left"/>
      <protection/>
    </xf>
    <xf numFmtId="3" applyNumberFormat="1" fontId="87" applyFont="1" fillId="55" applyFill="1" borderId="61" applyBorder="1" applyAlignment="1" applyProtection="1" xfId="0">
      <alignment wrapText="1" vertical="center" horizontal="center"/>
      <protection/>
    </xf>
    <xf numFmtId="3" applyNumberFormat="1" fontId="87" applyFont="1" fillId="55" applyFill="1" borderId="65" applyBorder="1" applyAlignment="1" applyProtection="1" xfId="0">
      <alignment wrapText="1" vertical="center" horizontal="center"/>
      <protection/>
    </xf>
    <xf numFmtId="0" applyNumberFormat="1" fontId="77" applyFont="1" fillId="55" applyFill="1" borderId="73" applyBorder="1" applyAlignment="1" applyProtection="1" xfId="0">
      <alignment wrapText="1" vertical="center" horizontal="center"/>
      <protection/>
    </xf>
    <xf numFmtId="3" applyNumberFormat="1" fontId="87" applyFont="1" fillId="55" applyFill="1" borderId="68" applyBorder="1" applyAlignment="1" applyProtection="1" xfId="0">
      <alignment wrapText="1" vertical="center" horizontal="center"/>
      <protection/>
    </xf>
    <xf numFmtId="0" applyNumberFormat="1" fontId="77" applyFont="1" fillId="55" applyFill="1" borderId="74" applyBorder="1" applyAlignment="1" applyProtection="1" xfId="0">
      <alignment wrapText="1" vertical="center" horizontal="center"/>
      <protection/>
    </xf>
    <xf numFmtId="0" applyNumberFormat="1" fontId="77" applyFont="1" fillId="55" applyFill="1" borderId="81" applyBorder="1" applyAlignment="1" applyProtection="1" xfId="0">
      <alignment wrapText="1" vertical="center" horizontal="center"/>
      <protection/>
    </xf>
    <xf numFmtId="3" applyNumberFormat="1" fontId="87" applyFont="1" fillId="2" applyFill="1" borderId="64" applyBorder="1" applyAlignment="1" applyProtection="1" xfId="0">
      <alignment wrapText="1" vertical="center" horizontal="center"/>
      <protection/>
    </xf>
    <xf numFmtId="3" applyNumberFormat="1" fontId="87" applyFont="1" fillId="55" applyFill="1" borderId="73" applyBorder="1" applyAlignment="1" applyProtection="1" xfId="0">
      <alignment wrapText="1" vertical="center" horizontal="center"/>
      <protection/>
    </xf>
    <xf numFmtId="172" applyNumberFormat="1" fontId="87" applyFont="1" fillId="2" applyFill="1" borderId="62" applyBorder="1" applyAlignment="1" applyProtection="1" xfId="0">
      <alignment wrapText="1" vertical="center" horizontal="right"/>
      <protection/>
    </xf>
    <xf numFmtId="173" applyNumberFormat="1" fontId="87" applyFont="1" fillId="2" applyFill="1" borderId="86" applyBorder="1" applyAlignment="1" applyProtection="1" xfId="0">
      <alignment wrapText="1" vertical="center" horizontal="left"/>
      <protection/>
    </xf>
    <xf numFmtId="172" applyNumberFormat="1" fontId="87" applyFont="1" fillId="2" applyFill="1" borderId="65" applyBorder="1" applyAlignment="1" applyProtection="1" xfId="0">
      <alignment wrapText="1" vertical="center" horizontal="right"/>
      <protection/>
    </xf>
    <xf numFmtId="173" applyNumberFormat="1" fontId="87" applyFont="1" fillId="2" applyFill="1" borderId="64" applyBorder="1" applyAlignment="1" applyProtection="1" xfId="0">
      <alignment wrapText="1" vertical="center" horizontal="left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drawings/_rels/drawing1.xml.rels>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eg"/></Relationships>
</file>

<file path=xl/drawings/_rels/drawing2.xml.rels>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6</xdr:row>
      <xdr:rowOff>142875</xdr:rowOff>
    </xdr:from>
    <xdr:ext cx="1352550" cy="409575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66950" y="1247775"/>
          <a:ext cx="1352550" cy="409575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1</xdr:row>
      <xdr:rowOff>85725</xdr:rowOff>
    </xdr:from>
    <xdr:ext cx="5791200" cy="485775"/>
    <xdr:pic>
      <xdr:nvPicPr>
        <xdr:cNvPr id="2" name="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3350" y="171450"/>
          <a:ext cx="5791200" cy="4857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47625</xdr:rowOff>
    </xdr:from>
    <xdr:ext cx="9115425" cy="676275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142875"/>
          <a:ext cx="9115425" cy="6762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38100</xdr:rowOff>
    </xdr:from>
    <xdr:ext cx="8477250" cy="64770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3350" y="133350"/>
          <a:ext cx="8477250" cy="6477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47625</xdr:rowOff>
    </xdr:from>
    <xdr:ext cx="8610600" cy="638175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142875"/>
          <a:ext cx="8610600" cy="6381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47625</xdr:rowOff>
    </xdr:from>
    <xdr:ext cx="9496425" cy="638175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2875" y="142875"/>
          <a:ext cx="9496425" cy="6381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57150</xdr:rowOff>
    </xdr:from>
    <xdr:ext cx="11296650" cy="81915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152400"/>
          <a:ext cx="11296650" cy="8191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2</xdr:row>
      <xdr:rowOff>28575</xdr:rowOff>
    </xdr:from>
    <xdr:ext cx="8582025" cy="72390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sheetViews>
    <sheetView workbookViewId="0" topLeftCell="A1" showGridLines="false" view="normal" zoomScaleSheetLayoutView="100">
      <selection activeCell="H8" activeCellId="0" sqref="H8"/>
    </sheetView>
  </sheetViews>
  <sheetFormatPr defaultRowHeight="15" outlineLevelRow="0" outlineLevelCol="0" zeroHeight="true" defaultColWidth="3"/>
  <cols>
    <col min="1" max="1" width="1.28515625" customWidth="1" style="210"/>
    <col min="2" max="2" width="1.5703125" customWidth="1" style="210"/>
    <col min="3" max="3" width="0.85546875" customWidth="1" style="210"/>
    <col min="4" max="4" width="13.5703125" customWidth="1" style="211"/>
    <col min="5" max="5" width="13.5703125" customWidth="1" style="211"/>
    <col min="6" max="6" width="27.28515625" customWidth="1" style="211"/>
    <col min="7" max="7" width="13.5703125" customWidth="1" style="211"/>
    <col min="8" max="8" width="13.5703125" customWidth="1" style="210"/>
    <col min="9" max="9" width="1" customWidth="1" style="210"/>
    <col min="10" max="10" width="1.7109375" customWidth="1" style="210"/>
    <col min="11" max="11" width="1.28515625" customWidth="1" style="210"/>
    <col min="12" max="16384" width="3" style="210"/>
  </cols>
  <sheetData>
    <row r="1" customHeight="1" ht="6">
      <c r="A1" s="208"/>
      <c r="B1" s="209"/>
      <c r="C1" s="208"/>
      <c r="D1" s="210"/>
      <c r="E1" s="210"/>
      <c r="F1" s="210"/>
      <c r="G1" s="210"/>
      <c r="H1" s="211"/>
      <c r="I1" s="212"/>
    </row>
    <row r="2" customHeight="1" ht="6">
      <c r="B2" s="213"/>
      <c r="C2" s="213"/>
      <c r="D2" s="213"/>
      <c r="E2" s="213"/>
      <c r="F2" s="213"/>
      <c r="G2" s="213"/>
      <c r="H2" s="214"/>
      <c r="I2" s="215"/>
      <c r="J2" s="213"/>
    </row>
    <row r="3" customHeight="1" ht="38">
      <c r="B3" s="213"/>
      <c r="C3" s="271"/>
      <c r="D3" s="271"/>
      <c r="E3" s="271"/>
      <c r="F3" s="271"/>
      <c r="G3" s="271"/>
      <c r="H3" s="271"/>
      <c r="I3" s="271"/>
      <c r="J3" s="213"/>
    </row>
    <row r="4" customHeight="1" ht="3" hidden="1" customFormat="1" s="209">
      <c r="B4" s="216"/>
      <c r="C4" s="272"/>
      <c r="D4" s="272"/>
      <c r="E4" s="272"/>
      <c r="F4" s="272"/>
      <c r="G4" s="272"/>
      <c r="H4" s="272"/>
      <c r="I4" s="216"/>
      <c r="J4" s="216"/>
    </row>
    <row r="5" customFormat="1" s="217">
      <c r="B5" s="218"/>
      <c r="C5" s="219"/>
      <c r="D5" s="219"/>
      <c r="E5" s="219"/>
      <c r="F5" s="219"/>
      <c r="G5" s="219"/>
      <c r="H5" s="219"/>
      <c r="I5" s="219"/>
      <c r="J5" s="220"/>
    </row>
    <row r="6" ht="20" customFormat="1" s="217">
      <c r="B6" s="218"/>
      <c r="C6" s="273" t="s">
        <v>181</v>
      </c>
      <c r="D6" s="273"/>
      <c r="E6" s="273"/>
      <c r="F6" s="273"/>
      <c r="G6" s="273"/>
      <c r="H6" s="273"/>
      <c r="I6" s="273"/>
      <c r="J6" s="220"/>
    </row>
    <row r="7" customHeight="1" ht="12" customFormat="1" s="217">
      <c r="B7" s="218"/>
      <c r="C7" s="274"/>
      <c r="D7" s="274"/>
      <c r="E7" s="274"/>
      <c r="F7" s="274"/>
      <c r="G7" s="274"/>
      <c r="H7" s="274"/>
      <c r="I7" s="274"/>
      <c r="J7" s="220"/>
    </row>
    <row r="8" customHeight="1" ht="21" customFormat="1" s="221">
      <c r="B8" s="222"/>
      <c r="C8" s="223"/>
      <c r="D8" s="224"/>
      <c r="E8" s="224"/>
      <c r="F8" s="223"/>
      <c r="G8" s="223"/>
      <c r="H8" s="223"/>
      <c r="I8" s="223"/>
      <c r="J8" s="225"/>
      <c r="R8" s="226"/>
      <c r="S8" s="227"/>
      <c r="T8" s="226"/>
      <c r="U8" s="226"/>
      <c r="V8" s="226"/>
      <c r="W8" s="226"/>
      <c r="X8" s="226"/>
      <c r="Y8" s="228"/>
      <c r="Z8" s="229"/>
      <c r="AA8" s="229"/>
      <c r="AB8" s="229"/>
      <c r="AC8" s="230"/>
    </row>
    <row r="9" customHeight="1" ht="22" customFormat="1" s="221">
      <c r="B9" s="222"/>
      <c r="C9" s="223"/>
      <c r="D9" s="231"/>
      <c r="E9" s="231"/>
      <c r="F9" s="232"/>
      <c r="G9" s="232"/>
      <c r="H9" s="232"/>
      <c r="I9" s="223"/>
      <c r="J9" s="225"/>
      <c r="M9" s="226"/>
      <c r="N9" s="227"/>
      <c r="O9" s="226"/>
      <c r="P9" s="233"/>
      <c r="Q9" s="233"/>
      <c r="R9" s="233"/>
      <c r="S9" s="233"/>
      <c r="T9" s="228"/>
      <c r="U9" s="229"/>
      <c r="V9" s="229"/>
      <c r="W9" s="229"/>
      <c r="X9" s="230"/>
    </row>
    <row r="10" customHeight="1" ht="7" customFormat="1" s="234">
      <c r="B10" s="235"/>
      <c r="C10" s="223"/>
      <c r="D10" s="231"/>
      <c r="E10" s="231"/>
      <c r="F10" s="232"/>
      <c r="G10" s="232"/>
      <c r="H10" s="232"/>
      <c r="I10" s="223"/>
      <c r="J10" s="225"/>
      <c r="K10" s="236"/>
      <c r="L10" s="237"/>
      <c r="M10" s="236"/>
      <c r="N10" s="238"/>
      <c r="O10" s="238"/>
      <c r="P10" s="238"/>
      <c r="Q10" s="238"/>
      <c r="R10" s="239"/>
      <c r="S10" s="239"/>
      <c r="T10" s="239"/>
      <c r="U10" s="239"/>
      <c r="V10" s="240"/>
    </row>
    <row r="11" customHeight="1" ht="13" customFormat="1" s="241">
      <c r="B11" s="242"/>
      <c r="C11" s="223"/>
      <c r="D11" s="231"/>
      <c r="E11" s="269" t="s">
        <v>182</v>
      </c>
      <c r="F11" s="269"/>
      <c r="G11" s="269"/>
      <c r="H11" s="243"/>
      <c r="I11" s="244"/>
      <c r="J11" s="225"/>
      <c r="R11" s="245"/>
      <c r="S11" s="246"/>
      <c r="T11" s="245"/>
      <c r="U11" s="247"/>
      <c r="V11" s="247"/>
      <c r="W11" s="247"/>
      <c r="X11" s="247"/>
      <c r="Y11" s="248"/>
      <c r="Z11" s="249"/>
      <c r="AA11" s="249"/>
      <c r="AB11" s="249"/>
      <c r="AC11" s="250"/>
    </row>
    <row r="12" customHeight="1" ht="13" customFormat="1" s="241">
      <c r="B12" s="242"/>
      <c r="C12" s="223"/>
      <c r="D12" s="231"/>
      <c r="E12" s="231"/>
      <c r="F12" s="251"/>
      <c r="G12" s="251"/>
      <c r="H12" s="243"/>
      <c r="I12" s="244"/>
      <c r="J12" s="225"/>
      <c r="R12" s="245"/>
      <c r="S12" s="246"/>
      <c r="T12" s="245"/>
      <c r="U12" s="247"/>
      <c r="V12" s="247"/>
      <c r="W12" s="247"/>
      <c r="X12" s="247"/>
      <c r="Y12" s="248"/>
      <c r="Z12" s="249"/>
      <c r="AA12" s="249"/>
      <c r="AB12" s="249"/>
      <c r="AC12" s="250"/>
    </row>
    <row r="13" customHeight="1" ht="13" customFormat="1" s="241">
      <c r="B13" s="242"/>
      <c r="C13" s="223"/>
      <c r="D13" s="231"/>
      <c r="E13" s="269" t="s">
        <v>183</v>
      </c>
      <c r="F13" s="269"/>
      <c r="G13" s="269"/>
      <c r="H13" s="243"/>
      <c r="I13" s="244"/>
      <c r="J13" s="225"/>
      <c r="R13" s="245"/>
      <c r="S13" s="246"/>
      <c r="T13" s="245"/>
      <c r="U13" s="247"/>
      <c r="V13" s="247"/>
      <c r="W13" s="247"/>
      <c r="X13" s="247"/>
      <c r="Y13" s="248"/>
      <c r="Z13" s="249"/>
      <c r="AA13" s="249"/>
      <c r="AB13" s="249"/>
      <c r="AC13" s="250"/>
    </row>
    <row r="14" customHeight="1" ht="13" customFormat="1" s="241">
      <c r="B14" s="242"/>
      <c r="C14" s="223"/>
      <c r="D14" s="231"/>
      <c r="E14" s="231"/>
      <c r="F14" s="251"/>
      <c r="G14" s="251"/>
      <c r="H14" s="243"/>
      <c r="I14" s="244"/>
      <c r="J14" s="225"/>
      <c r="R14" s="245"/>
      <c r="S14" s="246"/>
      <c r="T14" s="245"/>
      <c r="U14" s="247"/>
      <c r="V14" s="247"/>
      <c r="W14" s="247"/>
      <c r="X14" s="247"/>
      <c r="Y14" s="248"/>
      <c r="Z14" s="249"/>
      <c r="AA14" s="249"/>
      <c r="AB14" s="249"/>
      <c r="AC14" s="250"/>
    </row>
    <row r="15" customFormat="1" s="234">
      <c r="B15" s="235"/>
      <c r="C15" s="223"/>
      <c r="D15" s="252"/>
      <c r="E15" s="269" t="s">
        <v>184</v>
      </c>
      <c r="F15" s="269"/>
      <c r="G15" s="269"/>
      <c r="H15" s="243"/>
      <c r="I15" s="244"/>
      <c r="J15" s="225"/>
      <c r="K15" s="236"/>
      <c r="L15" s="237"/>
      <c r="M15" s="236"/>
      <c r="N15" s="238"/>
      <c r="O15" s="238"/>
      <c r="P15" s="238"/>
      <c r="Q15" s="238"/>
      <c r="R15" s="239"/>
      <c r="S15" s="239"/>
      <c r="T15" s="239"/>
      <c r="U15" s="239"/>
      <c r="V15" s="240"/>
    </row>
    <row r="16" customHeight="1" ht="13" hidden="1" customFormat="1" s="241">
      <c r="B16" s="242"/>
      <c r="C16" s="223"/>
      <c r="D16" s="231"/>
      <c r="E16" s="231"/>
      <c r="F16" s="251"/>
      <c r="G16" s="251"/>
      <c r="H16" s="253"/>
      <c r="I16" s="244"/>
      <c r="J16" s="225"/>
      <c r="R16" s="245"/>
      <c r="S16" s="246"/>
      <c r="T16" s="245"/>
      <c r="U16" s="247"/>
      <c r="V16" s="247"/>
      <c r="W16" s="247"/>
      <c r="X16" s="247"/>
      <c r="Y16" s="248"/>
      <c r="Z16" s="249"/>
      <c r="AA16" s="249"/>
      <c r="AB16" s="249"/>
      <c r="AC16" s="250"/>
    </row>
    <row r="17" customHeight="1" ht="13" hidden="1" customFormat="1" s="241">
      <c r="B17" s="242"/>
      <c r="C17" s="223"/>
      <c r="D17" s="231"/>
      <c r="E17" s="269" t="s">
        <v>185</v>
      </c>
      <c r="F17" s="269"/>
      <c r="G17" s="269"/>
      <c r="H17" s="254"/>
      <c r="I17" s="244"/>
      <c r="J17" s="225"/>
      <c r="R17" s="245"/>
      <c r="S17" s="246"/>
      <c r="T17" s="245"/>
      <c r="U17" s="247"/>
      <c r="V17" s="247"/>
      <c r="W17" s="247"/>
      <c r="X17" s="247"/>
      <c r="Y17" s="248"/>
      <c r="Z17" s="249"/>
      <c r="AA17" s="249"/>
      <c r="AB17" s="249"/>
      <c r="AC17" s="250"/>
    </row>
    <row r="18" customFormat="1" s="234">
      <c r="B18" s="235"/>
      <c r="C18" s="223"/>
      <c r="D18" s="231"/>
      <c r="E18" s="231"/>
      <c r="F18" s="255"/>
      <c r="G18" s="255"/>
      <c r="H18" s="243"/>
      <c r="I18" s="244"/>
      <c r="J18" s="225"/>
      <c r="K18" s="236"/>
      <c r="L18" s="237"/>
      <c r="M18" s="236"/>
      <c r="N18" s="238"/>
      <c r="O18" s="238"/>
      <c r="P18" s="238"/>
      <c r="Q18" s="238"/>
      <c r="R18" s="239"/>
      <c r="S18" s="239"/>
      <c r="T18" s="239"/>
      <c r="U18" s="239"/>
      <c r="V18" s="240"/>
    </row>
    <row r="19" customHeight="1" ht="13" customFormat="1" s="234">
      <c r="B19" s="235"/>
      <c r="C19" s="223"/>
      <c r="D19" s="231"/>
      <c r="E19" s="270" t="s">
        <v>186</v>
      </c>
      <c r="F19" s="270"/>
      <c r="G19" s="270"/>
      <c r="H19" s="243"/>
      <c r="I19" s="244"/>
      <c r="J19" s="225"/>
      <c r="K19" s="236"/>
      <c r="L19" s="237"/>
      <c r="M19" s="236"/>
      <c r="N19" s="238"/>
      <c r="O19" s="238"/>
      <c r="P19" s="238"/>
      <c r="Q19" s="238"/>
      <c r="R19" s="239"/>
      <c r="S19" s="239"/>
      <c r="T19" s="239"/>
      <c r="U19" s="239"/>
      <c r="V19" s="240"/>
    </row>
    <row r="20" customHeight="1" ht="13" customFormat="1" s="241">
      <c r="B20" s="242"/>
      <c r="C20" s="242"/>
      <c r="D20" s="231"/>
      <c r="E20" s="256"/>
      <c r="F20" s="256"/>
      <c r="G20" s="256"/>
      <c r="H20" s="257"/>
      <c r="I20" s="244"/>
      <c r="J20" s="225"/>
      <c r="S20" s="258"/>
      <c r="U20" s="258"/>
      <c r="X20" s="258"/>
    </row>
    <row r="21" customHeight="1" ht="13" customFormat="1" s="241">
      <c r="B21" s="242"/>
      <c r="C21" s="242"/>
      <c r="D21" s="231"/>
      <c r="E21" s="269" t="s">
        <v>187</v>
      </c>
      <c r="F21" s="269"/>
      <c r="G21" s="269"/>
      <c r="H21" s="259"/>
      <c r="I21" s="244"/>
      <c r="J21" s="225"/>
      <c r="S21" s="258"/>
      <c r="U21" s="258"/>
      <c r="X21" s="258"/>
    </row>
    <row r="22" customFormat="1" s="234">
      <c r="B22" s="260"/>
      <c r="C22" s="261"/>
      <c r="D22" s="262"/>
      <c r="E22" s="260"/>
      <c r="F22" s="260"/>
      <c r="G22" s="260"/>
      <c r="H22" s="263"/>
      <c r="I22" s="261"/>
      <c r="J22" s="264"/>
      <c r="K22" s="236"/>
      <c r="L22" s="237"/>
      <c r="M22" s="236"/>
      <c r="N22" s="238"/>
      <c r="O22" s="238"/>
      <c r="P22" s="238"/>
      <c r="Q22" s="238"/>
      <c r="R22" s="239"/>
      <c r="S22" s="239"/>
      <c r="T22" s="239"/>
      <c r="U22" s="239"/>
      <c r="V22" s="240"/>
    </row>
    <row r="23" customHeight="1" ht="13" hidden="1" customFormat="1" s="241">
      <c r="B23" s="242"/>
      <c r="C23" s="223"/>
      <c r="D23" s="231"/>
      <c r="E23" s="231"/>
      <c r="F23" s="243"/>
      <c r="G23" s="243"/>
      <c r="H23" s="253"/>
      <c r="I23" s="223"/>
      <c r="J23" s="225"/>
      <c r="R23" s="245"/>
      <c r="S23" s="246"/>
      <c r="T23" s="245"/>
      <c r="U23" s="247"/>
      <c r="V23" s="247"/>
      <c r="W23" s="247"/>
      <c r="X23" s="247"/>
      <c r="Y23" s="248"/>
      <c r="Z23" s="249"/>
      <c r="AA23" s="249"/>
      <c r="AB23" s="249"/>
      <c r="AC23" s="250"/>
    </row>
    <row r="24" customHeight="1" ht="13" hidden="1" customFormat="1" s="241">
      <c r="B24" s="242"/>
      <c r="C24" s="223"/>
      <c r="D24" s="231"/>
      <c r="E24" s="231"/>
      <c r="F24" s="265"/>
      <c r="G24" s="265"/>
      <c r="H24" s="254"/>
      <c r="I24" s="223"/>
      <c r="J24" s="225"/>
      <c r="R24" s="245"/>
      <c r="S24" s="246"/>
      <c r="T24" s="245"/>
      <c r="U24" s="247"/>
      <c r="V24" s="247"/>
      <c r="W24" s="247"/>
      <c r="X24" s="247"/>
      <c r="Y24" s="248"/>
      <c r="Z24" s="249"/>
      <c r="AA24" s="249"/>
      <c r="AB24" s="249"/>
      <c r="AC24" s="250"/>
    </row>
    <row r="25" hidden="1" customFormat="1" s="234">
      <c r="B25" s="235"/>
      <c r="C25" s="223"/>
      <c r="D25" s="231"/>
      <c r="E25" s="231"/>
      <c r="F25" s="253"/>
      <c r="G25" s="253"/>
      <c r="H25" s="243"/>
      <c r="I25" s="223"/>
      <c r="J25" s="225"/>
      <c r="K25" s="236"/>
      <c r="L25" s="237"/>
      <c r="M25" s="236"/>
      <c r="N25" s="238"/>
      <c r="O25" s="238"/>
      <c r="P25" s="238"/>
      <c r="Q25" s="238"/>
      <c r="R25" s="239"/>
      <c r="S25" s="239"/>
      <c r="T25" s="239"/>
      <c r="U25" s="239"/>
      <c r="V25" s="240"/>
    </row>
    <row r="26" customHeight="1" ht="7" hidden="1" customFormat="1" s="234">
      <c r="B26" s="235"/>
      <c r="C26" s="223"/>
      <c r="D26" s="231"/>
      <c r="E26" s="231"/>
      <c r="F26" s="243"/>
      <c r="G26" s="243"/>
      <c r="H26" s="243"/>
      <c r="I26" s="223"/>
      <c r="J26" s="225"/>
      <c r="K26" s="236"/>
      <c r="L26" s="237"/>
      <c r="M26" s="236"/>
      <c r="N26" s="238"/>
      <c r="O26" s="238"/>
      <c r="P26" s="238"/>
      <c r="Q26" s="238"/>
      <c r="R26" s="239"/>
      <c r="S26" s="239"/>
      <c r="T26" s="239"/>
      <c r="U26" s="239"/>
      <c r="V26" s="240"/>
    </row>
    <row r="27" customHeight="1" ht="13" hidden="1" customFormat="1" s="241">
      <c r="B27" s="242"/>
      <c r="C27" s="242"/>
      <c r="D27" s="231"/>
      <c r="E27" s="242"/>
      <c r="F27" s="242"/>
      <c r="G27" s="242"/>
      <c r="H27" s="243"/>
      <c r="I27" s="223"/>
      <c r="J27" s="225"/>
      <c r="S27" s="258"/>
      <c r="U27" s="258"/>
      <c r="X27" s="258"/>
    </row>
    <row r="28" customHeight="1" ht="13" hidden="1" customFormat="1" s="241">
      <c r="B28" s="242"/>
      <c r="C28" s="242"/>
      <c r="D28" s="231"/>
      <c r="E28" s="231"/>
      <c r="F28" s="266"/>
      <c r="G28" s="266"/>
      <c r="H28" s="267"/>
      <c r="I28" s="223"/>
      <c r="J28" s="225"/>
      <c r="S28" s="258"/>
      <c r="U28" s="258"/>
      <c r="X28" s="258"/>
    </row>
    <row r="29" hidden="1" customFormat="1" s="234">
      <c r="B29" s="235"/>
      <c r="C29" s="223"/>
      <c r="D29" s="252"/>
      <c r="E29" s="252"/>
      <c r="F29" s="243"/>
      <c r="G29" s="243"/>
      <c r="H29" s="243"/>
      <c r="I29" s="223"/>
      <c r="J29" s="225"/>
      <c r="K29" s="236"/>
      <c r="L29" s="237"/>
      <c r="M29" s="236"/>
      <c r="N29" s="238"/>
      <c r="O29" s="238"/>
      <c r="P29" s="238"/>
      <c r="Q29" s="238"/>
      <c r="R29" s="239"/>
      <c r="S29" s="239"/>
      <c r="T29" s="239"/>
      <c r="U29" s="239"/>
      <c r="V29" s="240"/>
    </row>
    <row r="30" customHeight="1" ht="13" hidden="1" customFormat="1" s="241">
      <c r="B30" s="242"/>
      <c r="C30" s="223"/>
      <c r="D30" s="231"/>
      <c r="E30" s="231"/>
      <c r="F30" s="243"/>
      <c r="G30" s="243"/>
      <c r="H30" s="253"/>
      <c r="I30" s="223"/>
      <c r="J30" s="225"/>
      <c r="R30" s="245"/>
      <c r="S30" s="246"/>
      <c r="T30" s="245"/>
      <c r="U30" s="247"/>
      <c r="V30" s="247"/>
      <c r="W30" s="247"/>
      <c r="X30" s="247"/>
      <c r="Y30" s="248"/>
      <c r="Z30" s="249"/>
      <c r="AA30" s="249"/>
      <c r="AB30" s="249"/>
      <c r="AC30" s="250"/>
    </row>
    <row r="31" customHeight="1" ht="13" hidden="1" customFormat="1" s="241">
      <c r="B31" s="242"/>
      <c r="C31" s="223"/>
      <c r="D31" s="231"/>
      <c r="E31" s="231"/>
      <c r="F31" s="265"/>
      <c r="G31" s="265"/>
      <c r="H31" s="254"/>
      <c r="I31" s="223"/>
      <c r="J31" s="225"/>
      <c r="R31" s="245"/>
      <c r="S31" s="246"/>
      <c r="T31" s="245"/>
      <c r="U31" s="247"/>
      <c r="V31" s="247"/>
      <c r="W31" s="247"/>
      <c r="X31" s="247"/>
      <c r="Y31" s="248"/>
      <c r="Z31" s="249"/>
      <c r="AA31" s="249"/>
      <c r="AB31" s="249"/>
      <c r="AC31" s="250"/>
    </row>
    <row r="32" hidden="1" customFormat="1" s="234">
      <c r="B32" s="235"/>
      <c r="C32" s="223"/>
      <c r="D32" s="231"/>
      <c r="E32" s="231"/>
      <c r="F32" s="253"/>
      <c r="G32" s="253"/>
      <c r="H32" s="243"/>
      <c r="I32" s="223"/>
      <c r="J32" s="225"/>
      <c r="K32" s="236"/>
      <c r="L32" s="237"/>
      <c r="M32" s="236"/>
      <c r="N32" s="238"/>
      <c r="O32" s="238"/>
      <c r="P32" s="238"/>
      <c r="Q32" s="238"/>
      <c r="R32" s="239"/>
      <c r="S32" s="239"/>
      <c r="T32" s="239"/>
      <c r="U32" s="239"/>
      <c r="V32" s="240"/>
    </row>
    <row r="33" customHeight="1" ht="7" hidden="1" customFormat="1" s="234">
      <c r="B33" s="235"/>
      <c r="C33" s="223"/>
      <c r="D33" s="231"/>
      <c r="E33" s="231"/>
      <c r="F33" s="243"/>
      <c r="G33" s="243"/>
      <c r="H33" s="243"/>
      <c r="I33" s="223"/>
      <c r="J33" s="225"/>
      <c r="K33" s="236"/>
      <c r="L33" s="237"/>
      <c r="M33" s="236"/>
      <c r="N33" s="238"/>
      <c r="O33" s="238"/>
      <c r="P33" s="238"/>
      <c r="Q33" s="238"/>
      <c r="R33" s="239"/>
      <c r="S33" s="239"/>
      <c r="T33" s="239"/>
      <c r="U33" s="239"/>
      <c r="V33" s="240"/>
    </row>
    <row r="34" customHeight="1" ht="13" hidden="1" customFormat="1" s="234">
      <c r="B34" s="235"/>
      <c r="C34" s="223"/>
      <c r="D34" s="231"/>
      <c r="E34" s="235"/>
      <c r="F34" s="235"/>
      <c r="G34" s="235"/>
      <c r="H34" s="243"/>
      <c r="I34" s="223"/>
      <c r="J34" s="225"/>
      <c r="K34" s="236"/>
      <c r="L34" s="237"/>
      <c r="M34" s="236"/>
      <c r="N34" s="238"/>
      <c r="O34" s="238"/>
      <c r="P34" s="238"/>
      <c r="Q34" s="238"/>
      <c r="R34" s="239"/>
      <c r="S34" s="239"/>
      <c r="T34" s="239"/>
      <c r="U34" s="239"/>
      <c r="V34" s="240"/>
    </row>
    <row r="35" customHeight="1" ht="13" hidden="1" customFormat="1" s="234">
      <c r="B35" s="235"/>
      <c r="C35" s="223"/>
      <c r="D35" s="231"/>
      <c r="E35" s="231"/>
      <c r="F35" s="243"/>
      <c r="G35" s="243"/>
      <c r="H35" s="243"/>
      <c r="I35" s="223"/>
      <c r="J35" s="225"/>
      <c r="K35" s="236"/>
      <c r="L35" s="237"/>
      <c r="M35" s="236"/>
      <c r="N35" s="238"/>
      <c r="O35" s="238"/>
      <c r="P35" s="238"/>
      <c r="Q35" s="238"/>
      <c r="R35" s="239"/>
      <c r="S35" s="239"/>
      <c r="T35" s="239"/>
      <c r="U35" s="239"/>
      <c r="V35" s="240"/>
    </row>
    <row r="36" customHeight="1" ht="13" hidden="1" customFormat="1" s="241">
      <c r="B36" s="242"/>
      <c r="C36" s="242"/>
      <c r="D36" s="231"/>
      <c r="E36" s="242"/>
      <c r="F36" s="242"/>
      <c r="G36" s="242"/>
      <c r="H36" s="243"/>
      <c r="I36" s="223"/>
      <c r="J36" s="225"/>
      <c r="S36" s="258"/>
      <c r="U36" s="258"/>
      <c r="X36" s="258"/>
    </row>
    <row r="37" customHeight="1" ht="17" hidden="1">
      <c r="D37" s="210"/>
      <c r="E37" s="210"/>
      <c r="F37" s="210"/>
      <c r="G37" s="210"/>
    </row>
    <row r="38" customHeight="1" ht="17" hidden="1">
      <c r="D38" s="210"/>
      <c r="E38" s="210"/>
      <c r="F38" s="210"/>
      <c r="G38" s="210"/>
    </row>
    <row r="39" customHeight="1" ht="17" hidden="1">
      <c r="D39" s="210"/>
      <c r="E39" s="210"/>
      <c r="F39" s="210"/>
      <c r="G39" s="210"/>
    </row>
    <row r="40" customHeight="1" ht="17" hidden="1">
      <c r="D40" s="210"/>
      <c r="E40" s="210"/>
      <c r="F40" s="210"/>
      <c r="G40" s="210"/>
    </row>
    <row r="41" customHeight="1" ht="17" hidden="1">
      <c r="D41" s="210"/>
      <c r="E41" s="210"/>
      <c r="F41" s="210"/>
      <c r="G41" s="210"/>
    </row>
    <row r="42" customHeight="1" ht="17" hidden="1">
      <c r="D42" s="210"/>
      <c r="E42" s="210"/>
      <c r="F42" s="210"/>
      <c r="G42" s="210"/>
    </row>
    <row r="43" customHeight="1" ht="17" hidden="1">
      <c r="D43" s="210"/>
      <c r="E43" s="210"/>
      <c r="F43" s="210"/>
      <c r="G43" s="210"/>
    </row>
    <row r="44" customHeight="1" ht="17" hidden="1">
      <c r="D44" s="210"/>
      <c r="E44" s="210"/>
      <c r="F44" s="210"/>
      <c r="G44" s="210"/>
    </row>
    <row r="45" customHeight="1" ht="17" hidden="1">
      <c r="D45" s="210"/>
      <c r="E45" s="210"/>
      <c r="F45" s="210"/>
      <c r="G45" s="210"/>
    </row>
    <row r="46" customHeight="1" ht="17" hidden="1">
      <c r="D46" s="210"/>
      <c r="E46" s="210"/>
      <c r="F46" s="210"/>
      <c r="G46" s="210"/>
    </row>
    <row r="47" customHeight="1" ht="17" hidden="1">
      <c r="D47" s="210"/>
      <c r="E47" s="210"/>
      <c r="F47" s="210"/>
      <c r="G47" s="210"/>
    </row>
    <row r="48" customHeight="1" ht="17" hidden="1">
      <c r="D48" s="210"/>
      <c r="E48" s="210"/>
      <c r="F48" s="210"/>
      <c r="G48" s="210"/>
    </row>
    <row r="49" customHeight="1" ht="17" hidden="1">
      <c r="D49" s="210"/>
      <c r="E49" s="210"/>
      <c r="F49" s="210"/>
      <c r="G49" s="210"/>
    </row>
    <row r="50" customHeight="1" ht="17" hidden="1">
      <c r="D50" s="210"/>
      <c r="E50" s="210"/>
      <c r="F50" s="210"/>
      <c r="G50" s="210"/>
    </row>
    <row r="51" customHeight="1" ht="17" hidden="1">
      <c r="D51" s="210"/>
      <c r="E51" s="210"/>
      <c r="F51" s="210"/>
      <c r="G51" s="210"/>
    </row>
    <row r="52" customHeight="1" ht="17" hidden="1">
      <c r="D52" s="210"/>
      <c r="E52" s="210"/>
      <c r="F52" s="210"/>
      <c r="G52" s="210"/>
    </row>
    <row r="53" customHeight="1" ht="17" hidden="1">
      <c r="D53" s="210"/>
      <c r="E53" s="210"/>
      <c r="F53" s="210"/>
      <c r="G53" s="210"/>
    </row>
    <row r="54" customHeight="1" ht="17" hidden="1">
      <c r="D54" s="210"/>
      <c r="E54" s="210"/>
      <c r="F54" s="210"/>
      <c r="G54" s="210"/>
    </row>
    <row r="55" customHeight="1" ht="17" hidden="1">
      <c r="D55" s="210"/>
      <c r="E55" s="210"/>
      <c r="F55" s="210"/>
      <c r="G55" s="210"/>
    </row>
    <row r="56" customHeight="1" ht="17" hidden="1">
      <c r="D56" s="210"/>
      <c r="E56" s="210"/>
      <c r="F56" s="210"/>
      <c r="G56" s="210"/>
    </row>
    <row r="57" customHeight="1" ht="17" hidden="1">
      <c r="D57" s="210"/>
      <c r="E57" s="210"/>
      <c r="F57" s="210"/>
      <c r="G57" s="210"/>
    </row>
    <row r="148" customHeight="1" ht="0" hidden="1">
      <c r="I148" s="268"/>
    </row>
  </sheetData>
  <mergeCells count="10">
    <mergeCell ref="C3:I3"/>
    <mergeCell ref="C4:H4"/>
    <mergeCell ref="C6:I6"/>
    <mergeCell ref="C7:I7"/>
    <mergeCell ref="E11:G11"/>
    <mergeCell ref="E13:G13"/>
    <mergeCell ref="E15:G15"/>
    <mergeCell ref="E17:G17"/>
    <mergeCell ref="E19:G19"/>
    <mergeCell ref="E21:G21"/>
  </mergeCells>
  <printOptions horizontalCentered="1"/>
  <pageMargins left="0.787402" right="0.787402" top="0.393701" bottom="0.393701" header="0" footer="0"/>
  <pageSetup paperSize="9" fitToHeight="0" orientation="portrait"/>
  <headerFooter alignWithMargins="0">
    <oddFooter>&amp;RСтраница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86A52"/>
    <pageSetUpPr fitToPage="1"/>
  </sheetPr>
  <sheetViews>
    <sheetView workbookViewId="0" topLeftCell="A1" showGridLines="false" view="normal" zoomScaleSheetLayoutView="100">
      <selection activeCell="C36" activeCellId="0" sqref="C36:N36"/>
    </sheetView>
  </sheetViews>
  <sheetFormatPr defaultRowHeight="15" outlineLevelRow="0" outlineLevelCol="0" zeroHeight="true" defaultColWidth="9.140625"/>
  <cols>
    <col min="1" max="1" width="1.42578125" customWidth="1" style="73"/>
    <col min="2" max="2" width="1.42578125" customWidth="1" style="73"/>
    <col min="3" max="3" width="1.42578125" customWidth="1" style="73"/>
    <col min="4" max="4" width="39.28515625" customWidth="1" style="73"/>
    <col min="5" max="5" width="6" customWidth="1" style="73"/>
    <col min="6" max="6" width="10.7109375" customWidth="1" style="73"/>
    <col min="7" max="7" width="10.7109375" customWidth="1" style="73"/>
    <col min="8" max="8" width="10.7109375" customWidth="1" style="73"/>
    <col min="9" max="9" width="10.7109375" customWidth="1" style="73"/>
    <col min="10" max="10" width="10.7109375" customWidth="1" style="73"/>
    <col min="11" max="11" width="10.7109375" customWidth="1" style="73"/>
    <col min="12" max="12" width="10.7109375" customWidth="1" style="73"/>
    <col min="13" max="13" width="10.7109375" customWidth="1" style="73"/>
    <col min="14" max="14" width="1.42578125" customWidth="1" style="73"/>
    <col min="15" max="15" width="1.42578125" customWidth="1" style="73"/>
    <col min="16" max="16" width="1.42578125" customWidth="1" style="73"/>
    <col min="17" max="16384" width="9.140625" style="73"/>
  </cols>
  <sheetData>
    <row r="1" customHeight="1" ht="7">
      <c r="A1" s="70"/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customHeight="1" ht="7">
      <c r="A2" s="72"/>
      <c r="D2" s="74"/>
      <c r="E2" s="74"/>
      <c r="F2" s="74"/>
      <c r="G2" s="74"/>
      <c r="H2" s="74"/>
      <c r="I2" s="74"/>
      <c r="J2" s="74"/>
      <c r="K2" s="74"/>
      <c r="L2" s="74"/>
      <c r="M2" s="74"/>
      <c r="P2" s="72"/>
    </row>
    <row r="3" customHeight="1" ht="54">
      <c r="A3" s="72"/>
      <c r="D3" s="74"/>
      <c r="E3" s="74"/>
      <c r="F3" s="74"/>
      <c r="G3" s="74"/>
      <c r="H3" s="74"/>
      <c r="I3" s="74"/>
      <c r="J3" s="74"/>
      <c r="K3" s="74"/>
      <c r="L3" s="74"/>
      <c r="M3" s="74"/>
      <c r="P3" s="72"/>
    </row>
    <row r="4" customHeight="1" ht="3" hidden="1">
      <c r="A4" s="72"/>
      <c r="D4" s="74"/>
      <c r="E4" s="74"/>
      <c r="F4" s="74"/>
      <c r="G4" s="74"/>
      <c r="H4" s="74"/>
      <c r="I4" s="74"/>
      <c r="J4" s="74"/>
      <c r="K4" s="74"/>
      <c r="L4" s="74"/>
      <c r="M4" s="74"/>
      <c r="P4" s="72"/>
    </row>
    <row r="5" customHeight="1" ht="0">
      <c r="A5" s="72"/>
      <c r="D5" s="74"/>
      <c r="E5" s="74"/>
      <c r="F5" s="74"/>
      <c r="G5" s="74"/>
      <c r="H5" s="74"/>
      <c r="I5" s="74"/>
      <c r="J5" s="74"/>
      <c r="K5" s="74"/>
      <c r="L5" s="74"/>
      <c r="M5" s="74"/>
      <c r="P5" s="72"/>
    </row>
    <row r="6" customHeight="1" ht="39" customFormat="1" s="76">
      <c r="A6" s="75"/>
      <c r="D6" s="275" t="s">
        <v>0</v>
      </c>
      <c r="E6" s="275"/>
      <c r="F6" s="275"/>
      <c r="G6" s="275"/>
      <c r="H6" s="275"/>
      <c r="I6" s="275"/>
      <c r="J6" s="275"/>
      <c r="K6" s="275"/>
      <c r="L6" s="275"/>
      <c r="M6" s="275"/>
      <c r="P6" s="75"/>
    </row>
    <row r="7" customHeight="1" ht="1" customFormat="1" s="76">
      <c r="A7" s="75"/>
      <c r="D7" s="276"/>
      <c r="E7" s="276"/>
      <c r="F7" s="276"/>
      <c r="G7" s="276"/>
      <c r="H7" s="276"/>
      <c r="I7" s="276"/>
      <c r="J7" s="276"/>
      <c r="K7" s="276"/>
      <c r="L7" s="276"/>
      <c r="M7" s="276"/>
      <c r="P7" s="75"/>
    </row>
    <row r="8" customFormat="1" s="76">
      <c r="A8" s="75"/>
      <c r="D8" s="77" t="s">
        <v>1</v>
      </c>
      <c r="E8" s="78"/>
      <c r="F8" s="78"/>
      <c r="G8" s="78"/>
      <c r="H8" s="78"/>
      <c r="I8" s="78"/>
      <c r="J8" s="277" t="s">
        <v>2</v>
      </c>
      <c r="K8" s="277"/>
      <c r="L8" s="277"/>
      <c r="M8" s="277"/>
      <c r="N8" s="277"/>
      <c r="P8" s="75"/>
    </row>
    <row r="9" customHeight="1" ht="21">
      <c r="A9" s="72"/>
      <c r="C9" s="82"/>
      <c r="D9" s="279" t="s">
        <v>4</v>
      </c>
      <c r="E9" s="279"/>
      <c r="F9" s="280" t="s">
        <v>5</v>
      </c>
      <c r="G9" s="281"/>
      <c r="H9" s="281"/>
      <c r="I9" s="281"/>
      <c r="J9" s="281"/>
      <c r="K9" s="281"/>
      <c r="L9" s="281"/>
      <c r="M9" s="281"/>
      <c r="N9" s="85"/>
      <c r="P9" s="72"/>
    </row>
    <row r="10" ht="26">
      <c r="A10" s="72"/>
      <c r="C10" s="86"/>
      <c r="D10" s="87" t="s">
        <v>6</v>
      </c>
      <c r="E10" s="88" t="s">
        <v>7</v>
      </c>
      <c r="F10" s="88">
        <v>140</v>
      </c>
      <c r="G10" s="88" t="s">
        <v>8</v>
      </c>
      <c r="H10" s="88">
        <v>160</v>
      </c>
      <c r="I10" s="88" t="s">
        <v>9</v>
      </c>
      <c r="J10" s="89">
        <v>180</v>
      </c>
      <c r="K10" s="90" t="s">
        <v>10</v>
      </c>
      <c r="L10" s="90">
        <v>200</v>
      </c>
      <c r="M10" s="90" t="s">
        <v>11</v>
      </c>
      <c r="N10" s="91"/>
      <c r="P10" s="72"/>
    </row>
    <row r="11" customHeight="1" ht="24">
      <c r="A11" s="72"/>
      <c r="C11" s="86"/>
      <c r="D11" s="92" t="s">
        <v>12</v>
      </c>
      <c r="E11" s="93" t="s">
        <v>13</v>
      </c>
      <c r="F11" s="94" t="s">
        <v>188</v>
      </c>
      <c r="G11" s="350" t="s">
        <v>188</v>
      </c>
      <c r="H11" s="350" t="s">
        <v>188</v>
      </c>
      <c r="I11" s="350" t="s">
        <v>188</v>
      </c>
      <c r="J11" s="350" t="s">
        <v>188</v>
      </c>
      <c r="K11" s="350" t="s">
        <v>188</v>
      </c>
      <c r="L11" s="350" t="s">
        <v>188</v>
      </c>
      <c r="M11" s="350" t="s">
        <v>188</v>
      </c>
      <c r="N11" s="91"/>
      <c r="P11" s="72"/>
    </row>
    <row r="12" customHeight="1" ht="24">
      <c r="A12" s="72"/>
      <c r="B12" s="96"/>
      <c r="C12" s="97"/>
      <c r="D12" s="92" t="s">
        <v>14</v>
      </c>
      <c r="E12" s="93" t="s">
        <v>13</v>
      </c>
      <c r="F12" s="350" t="s">
        <v>188</v>
      </c>
      <c r="G12" s="350" t="s">
        <v>188</v>
      </c>
      <c r="H12" s="350" t="s">
        <v>188</v>
      </c>
      <c r="I12" s="350" t="s">
        <v>188</v>
      </c>
      <c r="J12" s="350" t="s">
        <v>188</v>
      </c>
      <c r="K12" s="350" t="s">
        <v>188</v>
      </c>
      <c r="L12" s="350" t="s">
        <v>188</v>
      </c>
      <c r="M12" s="350" t="s">
        <v>188</v>
      </c>
      <c r="N12" s="99"/>
      <c r="O12" s="96"/>
      <c r="P12" s="100"/>
    </row>
    <row r="13" customHeight="1" ht="24">
      <c r="A13" s="72"/>
      <c r="C13" s="86"/>
      <c r="D13" s="92" t="s">
        <v>15</v>
      </c>
      <c r="E13" s="101" t="s">
        <v>16</v>
      </c>
      <c r="F13" s="350" t="s">
        <v>188</v>
      </c>
      <c r="G13" s="102" t="s">
        <v>17</v>
      </c>
      <c r="H13" s="350" t="s">
        <v>188</v>
      </c>
      <c r="I13" s="102" t="s">
        <v>17</v>
      </c>
      <c r="J13" s="350" t="s">
        <v>188</v>
      </c>
      <c r="K13" s="103" t="s">
        <v>17</v>
      </c>
      <c r="L13" s="350" t="s">
        <v>188</v>
      </c>
      <c r="M13" s="104" t="s">
        <v>17</v>
      </c>
      <c r="N13" s="91"/>
      <c r="P13" s="72"/>
    </row>
    <row r="14" customHeight="1" ht="24">
      <c r="A14" s="72"/>
      <c r="C14" s="86"/>
      <c r="D14" s="92" t="s">
        <v>18</v>
      </c>
      <c r="E14" s="93" t="s">
        <v>13</v>
      </c>
      <c r="F14" s="350" t="s">
        <v>188</v>
      </c>
      <c r="G14" s="350" t="s">
        <v>188</v>
      </c>
      <c r="H14" s="350" t="s">
        <v>188</v>
      </c>
      <c r="I14" s="350" t="s">
        <v>188</v>
      </c>
      <c r="J14" s="350" t="s">
        <v>188</v>
      </c>
      <c r="K14" s="350" t="s">
        <v>188</v>
      </c>
      <c r="L14" s="350" t="s">
        <v>188</v>
      </c>
      <c r="M14" s="350" t="s">
        <v>188</v>
      </c>
      <c r="N14" s="91"/>
      <c r="P14" s="72"/>
    </row>
    <row r="15" customHeight="1" ht="24">
      <c r="A15" s="72"/>
      <c r="C15" s="86"/>
      <c r="D15" s="92" t="s">
        <v>19</v>
      </c>
      <c r="E15" s="93" t="s">
        <v>13</v>
      </c>
      <c r="F15" s="350" t="s">
        <v>188</v>
      </c>
      <c r="G15" s="350" t="s">
        <v>188</v>
      </c>
      <c r="H15" s="350" t="s">
        <v>188</v>
      </c>
      <c r="I15" s="350" t="s">
        <v>188</v>
      </c>
      <c r="J15" s="350" t="s">
        <v>188</v>
      </c>
      <c r="K15" s="350" t="s">
        <v>188</v>
      </c>
      <c r="L15" s="350" t="s">
        <v>188</v>
      </c>
      <c r="M15" s="350" t="s">
        <v>188</v>
      </c>
      <c r="N15" s="91"/>
      <c r="P15" s="72"/>
    </row>
    <row r="16" customHeight="1" ht="24">
      <c r="A16" s="72"/>
      <c r="C16" s="86"/>
      <c r="D16" s="92" t="s">
        <v>20</v>
      </c>
      <c r="E16" s="93" t="s">
        <v>13</v>
      </c>
      <c r="F16" s="350" t="s">
        <v>188</v>
      </c>
      <c r="G16" s="350" t="s">
        <v>188</v>
      </c>
      <c r="H16" s="350" t="s">
        <v>188</v>
      </c>
      <c r="I16" s="350" t="s">
        <v>188</v>
      </c>
      <c r="J16" s="350" t="s">
        <v>188</v>
      </c>
      <c r="K16" s="350" t="s">
        <v>188</v>
      </c>
      <c r="L16" s="350" t="s">
        <v>188</v>
      </c>
      <c r="M16" s="350" t="s">
        <v>188</v>
      </c>
      <c r="N16" s="91"/>
      <c r="P16" s="72"/>
    </row>
    <row r="17" customHeight="1" ht="24">
      <c r="A17" s="72"/>
      <c r="B17" s="96"/>
      <c r="C17" s="97"/>
      <c r="D17" s="92" t="s">
        <v>21</v>
      </c>
      <c r="E17" s="93" t="s">
        <v>13</v>
      </c>
      <c r="F17" s="350" t="s">
        <v>188</v>
      </c>
      <c r="G17" s="350" t="s">
        <v>188</v>
      </c>
      <c r="H17" s="350" t="s">
        <v>188</v>
      </c>
      <c r="I17" s="350" t="s">
        <v>188</v>
      </c>
      <c r="J17" s="350" t="s">
        <v>188</v>
      </c>
      <c r="K17" s="350" t="s">
        <v>188</v>
      </c>
      <c r="L17" s="350" t="s">
        <v>188</v>
      </c>
      <c r="M17" s="350" t="s">
        <v>188</v>
      </c>
      <c r="N17" s="99"/>
      <c r="O17" s="96"/>
      <c r="P17" s="100"/>
    </row>
    <row r="18" customHeight="1" ht="24">
      <c r="A18" s="72"/>
      <c r="B18" s="96"/>
      <c r="C18" s="97"/>
      <c r="D18" s="92" t="s">
        <v>22</v>
      </c>
      <c r="E18" s="93" t="s">
        <v>13</v>
      </c>
      <c r="F18" s="350" t="s">
        <v>188</v>
      </c>
      <c r="G18" s="350" t="s">
        <v>188</v>
      </c>
      <c r="H18" s="350" t="s">
        <v>188</v>
      </c>
      <c r="I18" s="350" t="s">
        <v>188</v>
      </c>
      <c r="J18" s="350" t="s">
        <v>188</v>
      </c>
      <c r="K18" s="350" t="s">
        <v>188</v>
      </c>
      <c r="L18" s="350" t="s">
        <v>188</v>
      </c>
      <c r="M18" s="350" t="s">
        <v>188</v>
      </c>
      <c r="N18" s="99"/>
      <c r="O18" s="96"/>
      <c r="P18" s="100"/>
    </row>
    <row r="19" customHeight="1" ht="24">
      <c r="A19" s="72"/>
      <c r="B19" s="96"/>
      <c r="C19" s="97"/>
      <c r="D19" s="92" t="s">
        <v>23</v>
      </c>
      <c r="E19" s="93" t="s">
        <v>13</v>
      </c>
      <c r="F19" s="350" t="s">
        <v>188</v>
      </c>
      <c r="G19" s="350" t="s">
        <v>188</v>
      </c>
      <c r="H19" s="350" t="s">
        <v>188</v>
      </c>
      <c r="I19" s="350" t="s">
        <v>188</v>
      </c>
      <c r="J19" s="350" t="s">
        <v>188</v>
      </c>
      <c r="K19" s="350" t="s">
        <v>188</v>
      </c>
      <c r="L19" s="350" t="s">
        <v>188</v>
      </c>
      <c r="M19" s="350" t="s">
        <v>188</v>
      </c>
      <c r="N19" s="99"/>
      <c r="O19" s="96"/>
      <c r="P19" s="100"/>
    </row>
    <row r="20" customHeight="1" ht="24">
      <c r="A20" s="72"/>
      <c r="B20" s="96"/>
      <c r="C20" s="97"/>
      <c r="D20" s="92" t="s">
        <v>24</v>
      </c>
      <c r="E20" s="93" t="s">
        <v>13</v>
      </c>
      <c r="F20" s="350" t="s">
        <v>188</v>
      </c>
      <c r="G20" s="94" t="s">
        <v>25</v>
      </c>
      <c r="H20" s="350" t="s">
        <v>188</v>
      </c>
      <c r="I20" s="94" t="s">
        <v>25</v>
      </c>
      <c r="J20" s="350" t="s">
        <v>188</v>
      </c>
      <c r="K20" s="94" t="s">
        <v>25</v>
      </c>
      <c r="L20" s="350" t="s">
        <v>188</v>
      </c>
      <c r="M20" s="105" t="s">
        <v>25</v>
      </c>
      <c r="N20" s="99"/>
      <c r="O20" s="96"/>
      <c r="P20" s="100"/>
    </row>
    <row r="21" customHeight="1" ht="24">
      <c r="A21" s="72"/>
      <c r="C21" s="86"/>
      <c r="D21" s="92" t="s">
        <v>26</v>
      </c>
      <c r="E21" s="93" t="s">
        <v>13</v>
      </c>
      <c r="F21" s="350" t="s">
        <v>188</v>
      </c>
      <c r="G21" s="350" t="s">
        <v>188</v>
      </c>
      <c r="H21" s="350" t="s">
        <v>188</v>
      </c>
      <c r="I21" s="350" t="s">
        <v>188</v>
      </c>
      <c r="J21" s="350" t="s">
        <v>188</v>
      </c>
      <c r="K21" s="350" t="s">
        <v>188</v>
      </c>
      <c r="L21" s="350" t="s">
        <v>188</v>
      </c>
      <c r="M21" s="350" t="s">
        <v>188</v>
      </c>
      <c r="N21" s="91"/>
      <c r="P21" s="72"/>
    </row>
    <row r="22" customHeight="1" ht="24">
      <c r="A22" s="72"/>
      <c r="C22" s="86"/>
      <c r="D22" s="92" t="s">
        <v>27</v>
      </c>
      <c r="E22" s="93" t="s">
        <v>13</v>
      </c>
      <c r="F22" s="350" t="s">
        <v>188</v>
      </c>
      <c r="G22" s="94" t="s">
        <v>25</v>
      </c>
      <c r="H22" s="350" t="s">
        <v>188</v>
      </c>
      <c r="I22" s="94" t="s">
        <v>25</v>
      </c>
      <c r="J22" s="350" t="s">
        <v>188</v>
      </c>
      <c r="K22" s="94" t="s">
        <v>25</v>
      </c>
      <c r="L22" s="350" t="s">
        <v>188</v>
      </c>
      <c r="M22" s="105" t="s">
        <v>25</v>
      </c>
      <c r="N22" s="91"/>
      <c r="P22" s="72"/>
    </row>
    <row r="23" customHeight="1" ht="24">
      <c r="A23" s="72"/>
      <c r="C23" s="86"/>
      <c r="D23" s="92" t="s">
        <v>28</v>
      </c>
      <c r="E23" s="93" t="s">
        <v>13</v>
      </c>
      <c r="F23" s="350" t="s">
        <v>188</v>
      </c>
      <c r="G23" s="350" t="s">
        <v>188</v>
      </c>
      <c r="H23" s="350" t="s">
        <v>188</v>
      </c>
      <c r="I23" s="350" t="s">
        <v>188</v>
      </c>
      <c r="J23" s="350" t="s">
        <v>188</v>
      </c>
      <c r="K23" s="350" t="s">
        <v>188</v>
      </c>
      <c r="L23" s="350" t="s">
        <v>188</v>
      </c>
      <c r="M23" s="350" t="s">
        <v>188</v>
      </c>
      <c r="N23" s="91"/>
      <c r="P23" s="72"/>
    </row>
    <row r="24" customHeight="1" ht="21">
      <c r="A24" s="72"/>
      <c r="C24" s="86"/>
      <c r="D24" s="282" t="s">
        <v>29</v>
      </c>
      <c r="E24" s="282"/>
      <c r="F24" s="283" t="s">
        <v>5</v>
      </c>
      <c r="G24" s="284"/>
      <c r="H24" s="284"/>
      <c r="I24" s="284"/>
      <c r="J24" s="284"/>
      <c r="K24" s="284"/>
      <c r="L24" s="284"/>
      <c r="M24" s="284"/>
      <c r="N24" s="106"/>
      <c r="P24" s="72"/>
    </row>
    <row r="25" customHeight="1" ht="24">
      <c r="A25" s="72"/>
      <c r="C25" s="86"/>
      <c r="D25" s="87" t="s">
        <v>6</v>
      </c>
      <c r="E25" s="88" t="s">
        <v>7</v>
      </c>
      <c r="F25" s="88">
        <v>140</v>
      </c>
      <c r="G25" s="88" t="s">
        <v>8</v>
      </c>
      <c r="H25" s="88">
        <v>160</v>
      </c>
      <c r="I25" s="88" t="s">
        <v>9</v>
      </c>
      <c r="J25" s="89">
        <v>180</v>
      </c>
      <c r="K25" s="90" t="s">
        <v>10</v>
      </c>
      <c r="L25" s="90">
        <v>200</v>
      </c>
      <c r="M25" s="90" t="s">
        <v>11</v>
      </c>
      <c r="N25" s="91"/>
      <c r="P25" s="72"/>
    </row>
    <row r="26" customHeight="1" ht="24">
      <c r="A26" s="72"/>
      <c r="C26" s="86"/>
      <c r="D26" s="92" t="s">
        <v>30</v>
      </c>
      <c r="E26" s="93" t="s">
        <v>13</v>
      </c>
      <c r="F26" s="351" t="s">
        <v>188</v>
      </c>
      <c r="G26" s="352"/>
      <c r="H26" s="351" t="s">
        <v>188</v>
      </c>
      <c r="I26" s="352"/>
      <c r="J26" s="351" t="s">
        <v>188</v>
      </c>
      <c r="K26" s="352"/>
      <c r="L26" s="351" t="s">
        <v>188</v>
      </c>
      <c r="M26" s="352"/>
      <c r="N26" s="107"/>
      <c r="O26" s="108"/>
      <c r="P26" s="72"/>
    </row>
    <row r="27" customHeight="1" ht="28">
      <c r="A27" s="72"/>
      <c r="C27" s="86"/>
      <c r="D27" s="92" t="s">
        <v>31</v>
      </c>
      <c r="E27" s="93" t="s">
        <v>13</v>
      </c>
      <c r="F27" s="351" t="s">
        <v>188</v>
      </c>
      <c r="G27" s="352"/>
      <c r="H27" s="351" t="s">
        <v>188</v>
      </c>
      <c r="I27" s="352"/>
      <c r="J27" s="351" t="s">
        <v>188</v>
      </c>
      <c r="K27" s="352"/>
      <c r="L27" s="351" t="s">
        <v>188</v>
      </c>
      <c r="M27" s="352"/>
      <c r="N27" s="91"/>
      <c r="P27" s="72"/>
    </row>
    <row r="28" customHeight="1" ht="24" hidden="1">
      <c r="A28" s="72"/>
      <c r="C28" s="86"/>
      <c r="D28" s="92" t="s">
        <v>32</v>
      </c>
      <c r="E28" s="93" t="s">
        <v>13</v>
      </c>
      <c r="F28" s="351" t="s">
        <v>188</v>
      </c>
      <c r="G28" s="352"/>
      <c r="H28" s="351" t="s">
        <v>188</v>
      </c>
      <c r="I28" s="352"/>
      <c r="J28" s="351" t="s">
        <v>188</v>
      </c>
      <c r="K28" s="352"/>
      <c r="L28" s="351" t="s">
        <v>188</v>
      </c>
      <c r="M28" s="352"/>
      <c r="N28" s="91"/>
      <c r="P28" s="72"/>
    </row>
    <row r="29" customHeight="1" ht="24">
      <c r="A29" s="72"/>
      <c r="C29" s="86"/>
      <c r="D29" s="92" t="s">
        <v>33</v>
      </c>
      <c r="E29" s="93" t="s">
        <v>13</v>
      </c>
      <c r="F29" s="351" t="s">
        <v>188</v>
      </c>
      <c r="G29" s="352"/>
      <c r="H29" s="351" t="s">
        <v>188</v>
      </c>
      <c r="I29" s="352"/>
      <c r="J29" s="351" t="s">
        <v>188</v>
      </c>
      <c r="K29" s="352"/>
      <c r="L29" s="351" t="s">
        <v>188</v>
      </c>
      <c r="M29" s="352"/>
      <c r="N29" s="91"/>
      <c r="P29" s="72"/>
    </row>
    <row r="30" customHeight="1" ht="24">
      <c r="A30" s="72"/>
      <c r="C30" s="86"/>
      <c r="D30" s="92" t="s">
        <v>34</v>
      </c>
      <c r="E30" s="93" t="s">
        <v>13</v>
      </c>
      <c r="F30" s="351" t="s">
        <v>188</v>
      </c>
      <c r="G30" s="355"/>
      <c r="H30" s="355"/>
      <c r="I30" s="355"/>
      <c r="J30" s="355"/>
      <c r="K30" s="355"/>
      <c r="L30" s="355"/>
      <c r="M30" s="355"/>
      <c r="N30" s="91"/>
      <c r="P30" s="72"/>
    </row>
    <row r="31" customHeight="1" ht="24">
      <c r="A31" s="72"/>
      <c r="C31" s="86"/>
      <c r="D31" s="92" t="s">
        <v>35</v>
      </c>
      <c r="E31" s="93" t="s">
        <v>13</v>
      </c>
      <c r="F31" s="351" t="s">
        <v>188</v>
      </c>
      <c r="G31" s="355"/>
      <c r="H31" s="355"/>
      <c r="I31" s="355"/>
      <c r="J31" s="355"/>
      <c r="K31" s="355"/>
      <c r="L31" s="355"/>
      <c r="M31" s="355"/>
      <c r="N31" s="91"/>
      <c r="P31" s="72"/>
    </row>
    <row r="32" customHeight="1" ht="24" hidden="1">
      <c r="A32" s="72"/>
      <c r="C32" s="86"/>
      <c r="D32" s="92" t="s">
        <v>36</v>
      </c>
      <c r="E32" s="93" t="s">
        <v>13</v>
      </c>
      <c r="F32" s="351">
        <v>0</v>
      </c>
      <c r="G32" s="355"/>
      <c r="H32" s="355"/>
      <c r="I32" s="355"/>
      <c r="J32" s="355"/>
      <c r="K32" s="355"/>
      <c r="L32" s="355"/>
      <c r="M32" s="355"/>
      <c r="N32" s="91"/>
      <c r="P32" s="72"/>
    </row>
    <row r="33" customHeight="1" ht="24">
      <c r="A33" s="72"/>
      <c r="C33" s="86"/>
      <c r="D33" s="92" t="s">
        <v>37</v>
      </c>
      <c r="E33" s="93" t="s">
        <v>13</v>
      </c>
      <c r="F33" s="351">
        <v>0</v>
      </c>
      <c r="G33" s="355"/>
      <c r="H33" s="355"/>
      <c r="I33" s="355"/>
      <c r="J33" s="355"/>
      <c r="K33" s="355"/>
      <c r="L33" s="355"/>
      <c r="M33" s="355"/>
      <c r="N33" s="91"/>
      <c r="P33" s="72"/>
    </row>
    <row r="34" customHeight="1" ht="24">
      <c r="A34" s="72"/>
      <c r="C34" s="86"/>
      <c r="D34" s="92" t="s">
        <v>38</v>
      </c>
      <c r="E34" s="93" t="s">
        <v>13</v>
      </c>
      <c r="F34" s="351" t="s">
        <v>188</v>
      </c>
      <c r="G34" s="355"/>
      <c r="H34" s="355"/>
      <c r="I34" s="355"/>
      <c r="J34" s="355"/>
      <c r="K34" s="355"/>
      <c r="L34" s="355"/>
      <c r="M34" s="355"/>
      <c r="N34" s="91"/>
      <c r="P34" s="72"/>
    </row>
    <row r="35" customHeight="1" ht="24">
      <c r="A35" s="72"/>
      <c r="C35" s="86"/>
      <c r="D35" s="92" t="s">
        <v>39</v>
      </c>
      <c r="E35" s="93" t="s">
        <v>40</v>
      </c>
      <c r="F35" s="351" t="s">
        <v>188</v>
      </c>
      <c r="G35" s="355"/>
      <c r="H35" s="355"/>
      <c r="I35" s="355"/>
      <c r="J35" s="355"/>
      <c r="K35" s="355"/>
      <c r="L35" s="355"/>
      <c r="M35" s="355"/>
      <c r="N35" s="91"/>
      <c r="P35" s="72"/>
    </row>
    <row r="36" customHeight="1" ht="6">
      <c r="A36" s="72"/>
      <c r="C36" s="290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  <c r="P36" s="72"/>
    </row>
    <row r="37" customHeight="1" ht="7">
      <c r="A37" s="72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P37" s="72"/>
    </row>
    <row r="38" customHeight="1" ht="18">
      <c r="A38" s="72"/>
      <c r="C38" s="293" t="s">
        <v>41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P38" s="72"/>
    </row>
    <row r="39" customHeight="1" ht="7">
      <c r="A39" s="72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P39" s="72"/>
    </row>
    <row r="40" customHeight="1" ht="12">
      <c r="A40" s="72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P40" s="100"/>
      <c r="Q40" s="96"/>
    </row>
    <row r="41" ht="12">
      <c r="A41" s="72"/>
      <c r="P41" s="72"/>
    </row>
    <row r="42" customHeight="1" ht="7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customHeight="1" ht="12" hidden="1"/>
    <row r="44" customHeight="1" ht="12" hidden="1"/>
    <row r="45" customHeight="1" ht="12" hidden="1"/>
    <row r="46" customHeight="1" ht="12" hidden="1"/>
    <row r="47" customHeight="1" ht="12" hidden="1"/>
    <row r="48" customHeight="1" ht="12" hidden="1"/>
    <row r="49" customHeight="1" ht="12" hidden="1"/>
    <row r="50" customHeight="1" ht="12" hidden="1"/>
    <row r="51" customHeight="1" ht="12" hidden="1"/>
    <row r="52" customHeight="1" ht="12" hidden="1"/>
    <row r="53" customHeight="1" ht="12" hidden="1"/>
    <row r="54" customHeight="1" ht="12" hidden="1"/>
    <row r="55" customHeight="1" ht="12" hidden="1"/>
    <row r="56" customHeight="1" ht="12" hidden="1"/>
    <row r="57" customHeight="1" ht="12" hidden="1"/>
    <row r="58" customHeight="1" ht="12" hidden="1"/>
    <row r="59" customHeight="1" ht="12" hidden="1"/>
    <row r="60" customHeight="1" ht="12" hidden="1"/>
    <row r="61" customHeight="1" ht="12" hidden="1"/>
    <row r="62" customHeight="1" ht="12" hidden="1"/>
    <row r="63" customHeight="1" ht="12" hidden="1"/>
    <row r="64" customHeight="1" ht="12" hidden="1"/>
    <row r="65" customHeight="1" ht="12" hidden="1"/>
    <row r="66" customHeight="1" ht="12" hidden="1"/>
    <row r="67" customHeight="1" ht="12" hidden="1"/>
    <row r="68" customHeight="1" ht="12" hidden="1"/>
    <row r="69" customHeight="1" ht="12" hidden="1"/>
    <row r="70" customHeight="1" ht="12" hidden="1"/>
    <row r="71" customHeight="1" ht="12" hidden="1"/>
    <row r="72" customHeight="1" ht="12" hidden="1"/>
    <row r="73" customHeight="1" ht="12" hidden="1"/>
    <row r="74" customHeight="1" ht="12" hidden="1"/>
    <row r="75" customHeight="1" ht="12" hidden="1"/>
    <row r="76" customHeight="1" ht="12" hidden="1"/>
    <row r="77" customHeight="1" ht="12" hidden="1"/>
    <row r="78" customHeight="1" ht="12" hidden="1"/>
    <row r="79" customHeight="1" ht="12" hidden="1"/>
    <row r="80" customHeight="1" ht="12" hidden="1"/>
    <row r="81" customHeight="1" ht="12" hidden="1"/>
    <row r="82" customHeight="1" ht="12" hidden="1"/>
    <row r="83" customHeight="1" ht="12" hidden="1"/>
    <row r="84" customHeight="1" ht="12" hidden="1"/>
    <row r="85" customHeight="1" ht="23" hidden="1"/>
    <row r="86" customHeight="1" ht="12" hidden="1"/>
    <row r="87" customHeight="1" ht="12" hidden="1"/>
    <row r="88" customHeight="1" ht="12" hidden="1"/>
    <row r="89" customHeight="1" ht="12" hidden="1"/>
    <row r="90" customHeight="1" ht="12" hidden="1"/>
    <row r="91" customHeight="1" ht="12" hidden="1"/>
    <row r="92" customHeight="1" ht="12" hidden="1"/>
    <row r="93" customHeight="1" ht="12" hidden="1"/>
    <row r="94" customHeight="1" ht="12" hidden="1"/>
    <row r="95" customHeight="1" ht="12" hidden="1"/>
    <row r="96" customHeight="1" ht="12" hidden="1"/>
    <row r="97" customHeight="1" ht="0" hidden="1"/>
    <row r="98" customHeight="1" ht="0" hidden="1"/>
    <row r="99" customHeight="1" ht="0" hidden="1"/>
    <row r="100" customHeight="1" ht="0" hidden="1"/>
    <row r="101" customHeight="1" ht="0" hidden="1"/>
    <row r="102" customHeight="1" ht="0" hidden="1"/>
    <row r="103" customHeight="1" ht="0" hidden="1"/>
    <row r="104" customHeight="1" ht="0" hidden="1"/>
    <row r="105" customHeight="1" ht="0" hidden="1"/>
    <row r="106" customHeight="1" ht="0" hidden="1"/>
    <row r="107" customHeight="1" ht="0" hidden="1"/>
    <row r="108" customHeight="1" ht="0" hidden="1"/>
    <row r="109" customHeight="1" ht="0" hidden="1"/>
    <row r="110" customHeight="1" ht="0" hidden="1"/>
    <row r="111" customHeight="1" ht="0" hidden="1"/>
    <row r="112" customHeight="1" ht="0" hidden="1"/>
    <row r="113" customHeight="1" ht="0" hidden="1"/>
    <row r="114" customHeight="1" ht="0" hidden="1"/>
    <row r="115" customHeight="1" ht="0" hidden="1"/>
    <row r="116" customHeight="1" ht="0" hidden="1"/>
    <row r="117" customHeight="1" ht="0" hidden="1"/>
    <row r="118" customHeight="1" ht="0" hidden="1"/>
    <row r="119" customHeight="1" ht="0" hidden="1"/>
    <row r="120" customHeight="1" ht="0" hidden="1"/>
    <row r="121" customHeight="1" ht="0" hidden="1"/>
    <row r="122" customHeight="1" ht="0" hidden="1"/>
    <row r="123" customHeight="1" ht="0" hidden="1"/>
    <row r="124" customHeight="1" ht="0" hidden="1"/>
    <row r="125" customHeight="1" ht="0" hidden="1"/>
    <row r="126" customHeight="1" ht="0" hidden="1"/>
    <row r="127" customHeight="1" ht="0" hidden="1"/>
    <row r="128" customHeight="1" ht="0" hidden="1"/>
    <row r="129" customHeight="1" ht="0" hidden="1"/>
  </sheetData>
  <mergeCells count="31">
    <mergeCell ref="D6:M6"/>
    <mergeCell ref="D7:M7"/>
    <mergeCell ref="J8:N8"/>
    <mergeCell ref="D9:E9"/>
    <mergeCell ref="F9:M9"/>
    <mergeCell ref="D24:E24"/>
    <mergeCell ref="F24:M24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M30"/>
    <mergeCell ref="F31:M31"/>
    <mergeCell ref="F32:M32"/>
    <mergeCell ref="F33:M33"/>
    <mergeCell ref="F34:M34"/>
    <mergeCell ref="F35:M35"/>
    <mergeCell ref="C36:N36"/>
    <mergeCell ref="C38:N38"/>
  </mergeCells>
  <printOptions horizontalCentered="1"/>
  <pageMargins left="0.787402" right="0.787402" top="0.393701" bottom="0.393701" header="0" footer="0"/>
  <pageSetup paperSize="9" scale="63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8496B0"/>
    <pageSetUpPr fitToPage="1"/>
  </sheetPr>
  <sheetViews>
    <sheetView workbookViewId="0" topLeftCell="A1" showGridLines="false" view="normal" zoomScaleSheetLayoutView="100">
      <selection activeCell="C7" activeCellId="0" sqref="C7:H7"/>
    </sheetView>
  </sheetViews>
  <sheetFormatPr defaultRowHeight="15" outlineLevelRow="0" outlineLevelCol="0" zeroHeight="true" defaultColWidth="9.140625"/>
  <cols>
    <col min="1" max="1" width="1.42578125" customWidth="1" style="73"/>
    <col min="2" max="2" width="1.42578125" customWidth="1" style="73"/>
    <col min="3" max="3" width="1.42578125" customWidth="1" style="73"/>
    <col min="4" max="4" width="47.7109375" customWidth="1" style="73"/>
    <col min="5" max="5" width="19" customWidth="1" style="73"/>
    <col min="6" max="6" width="5.7109375" customWidth="1" style="73"/>
    <col min="7" max="7" width="47.28515625" customWidth="1" style="73"/>
    <col min="8" max="8" width="1.42578125" customWidth="1" style="73"/>
    <col min="9" max="9" width="1.42578125" customWidth="1" style="73"/>
    <col min="10" max="10" width="1.42578125" customWidth="1" style="73"/>
    <col min="11" max="11" width="9.140625" customWidth="1" style="73" hidden="1"/>
    <col min="12" max="12" width="8.77734375" style="73" hidden="1"/>
    <col min="13" max="13" width="8.77734375" style="73" hidden="1"/>
    <col min="14" max="14" width="8.77734375" style="73" hidden="1"/>
    <col min="15" max="15" width="9.140625" customWidth="1" style="73" hidden="1"/>
    <col min="16" max="16" width="8.77734375" style="73" hidden="1"/>
    <col min="17" max="17" width="8.77734375" style="73" hidden="1"/>
    <col min="18" max="16384" width="9.140625" style="73"/>
  </cols>
  <sheetData>
    <row r="1" customHeight="1" ht="7">
      <c r="A1" s="70"/>
      <c r="B1" s="71"/>
      <c r="C1" s="71"/>
      <c r="D1" s="72"/>
      <c r="E1" s="72"/>
      <c r="F1" s="72"/>
      <c r="G1" s="72"/>
      <c r="H1" s="72"/>
      <c r="I1" s="72"/>
      <c r="J1" s="72"/>
    </row>
    <row r="2" customHeight="1" ht="7">
      <c r="A2" s="72"/>
      <c r="D2" s="74"/>
      <c r="E2" s="74"/>
      <c r="F2" s="74"/>
      <c r="G2" s="74"/>
      <c r="J2" s="72"/>
    </row>
    <row r="3" customHeight="1" ht="53">
      <c r="A3" s="72"/>
      <c r="D3" s="74"/>
      <c r="E3" s="74"/>
      <c r="F3" s="74"/>
      <c r="G3" s="74"/>
      <c r="J3" s="72"/>
    </row>
    <row r="4" customHeight="1" ht="3" hidden="1">
      <c r="A4" s="72"/>
      <c r="D4" s="74"/>
      <c r="E4" s="74"/>
      <c r="F4" s="74"/>
      <c r="G4" s="74"/>
      <c r="J4" s="72"/>
    </row>
    <row r="5" customHeight="1" ht="3">
      <c r="A5" s="72"/>
      <c r="D5" s="74"/>
      <c r="E5" s="74"/>
      <c r="F5" s="74"/>
      <c r="G5" s="74"/>
      <c r="J5" s="72"/>
    </row>
    <row r="6" customHeight="1" ht="27" customFormat="1" s="76">
      <c r="A6" s="75"/>
      <c r="D6" s="78" t="s">
        <v>183</v>
      </c>
      <c r="E6" s="304"/>
      <c r="F6" s="304"/>
      <c r="G6" s="304"/>
      <c r="H6" s="111"/>
      <c r="I6" s="111"/>
      <c r="J6" s="75"/>
    </row>
    <row r="7" customHeight="1" ht="0" customFormat="1" s="76">
      <c r="A7" s="75"/>
      <c r="C7" s="305"/>
      <c r="D7" s="306"/>
      <c r="E7" s="306"/>
      <c r="F7" s="306"/>
      <c r="G7" s="306"/>
      <c r="H7" s="306"/>
      <c r="J7" s="75"/>
    </row>
    <row r="8" customHeight="1" ht="17" customFormat="1" s="76">
      <c r="A8" s="75"/>
      <c r="C8" s="112"/>
      <c r="D8" s="77" t="s">
        <v>1</v>
      </c>
      <c r="E8" s="74"/>
      <c r="F8" s="74"/>
      <c r="G8" s="113" t="s">
        <v>2</v>
      </c>
      <c r="H8" s="74"/>
      <c r="J8" s="75"/>
    </row>
    <row r="9" customHeight="1" ht="6">
      <c r="A9" s="72"/>
      <c r="C9" s="114"/>
      <c r="D9" s="279"/>
      <c r="E9" s="279"/>
      <c r="F9" s="83"/>
      <c r="G9" s="84"/>
      <c r="H9" s="85"/>
      <c r="J9" s="72"/>
    </row>
    <row r="10" customHeight="1" ht="30">
      <c r="A10" s="72"/>
      <c r="C10" s="115"/>
      <c r="D10" s="308" t="s">
        <v>6</v>
      </c>
      <c r="E10" s="309"/>
      <c r="F10" s="88" t="s">
        <v>7</v>
      </c>
      <c r="G10" s="90" t="s">
        <v>43</v>
      </c>
      <c r="H10" s="91"/>
      <c r="J10" s="72"/>
    </row>
    <row r="11" customHeight="1" ht="27">
      <c r="A11" s="72"/>
      <c r="C11" s="115"/>
      <c r="D11" s="294" t="s">
        <v>44</v>
      </c>
      <c r="E11" s="116" t="s">
        <v>45</v>
      </c>
      <c r="F11" s="117" t="s">
        <v>13</v>
      </c>
      <c r="G11" s="95" t="s">
        <v>188</v>
      </c>
      <c r="H11" s="91"/>
      <c r="J11" s="72"/>
    </row>
    <row r="12" customHeight="1" ht="27">
      <c r="A12" s="72"/>
      <c r="B12" s="96"/>
      <c r="C12" s="118"/>
      <c r="D12" s="295"/>
      <c r="E12" s="120" t="s">
        <v>46</v>
      </c>
      <c r="F12" s="121" t="s">
        <v>13</v>
      </c>
      <c r="G12" s="105" t="s">
        <v>188</v>
      </c>
      <c r="H12" s="99"/>
      <c r="I12" s="96"/>
      <c r="J12" s="100"/>
    </row>
    <row r="13" customHeight="1" ht="27">
      <c r="A13" s="72"/>
      <c r="B13" s="96"/>
      <c r="C13" s="118"/>
      <c r="D13" s="296"/>
      <c r="E13" s="123" t="s">
        <v>47</v>
      </c>
      <c r="F13" s="121" t="s">
        <v>13</v>
      </c>
      <c r="G13" s="105" t="s">
        <v>188</v>
      </c>
      <c r="H13" s="99"/>
      <c r="I13" s="96"/>
      <c r="J13" s="100"/>
    </row>
    <row r="14" customHeight="1" ht="27" hidden="1">
      <c r="A14" s="72"/>
      <c r="C14" s="115"/>
      <c r="E14" s="124" t="s">
        <v>48</v>
      </c>
      <c r="F14" s="121" t="s">
        <v>13</v>
      </c>
      <c r="G14" s="105">
        <v>0</v>
      </c>
      <c r="H14" s="91"/>
      <c r="J14" s="72"/>
    </row>
    <row r="15" customHeight="1" ht="27">
      <c r="A15" s="72"/>
      <c r="C15" s="115"/>
      <c r="D15" s="125" t="s">
        <v>49</v>
      </c>
      <c r="E15" s="126" t="s">
        <v>50</v>
      </c>
      <c r="F15" s="121" t="s">
        <v>13</v>
      </c>
      <c r="G15" s="105" t="s">
        <v>25</v>
      </c>
      <c r="H15" s="91"/>
      <c r="J15" s="72"/>
    </row>
    <row r="16" customHeight="1" ht="27">
      <c r="A16" s="72"/>
      <c r="C16" s="115"/>
      <c r="D16" s="297" t="s">
        <v>51</v>
      </c>
      <c r="E16" s="298"/>
      <c r="F16" s="121" t="s">
        <v>13</v>
      </c>
      <c r="G16" s="105" t="s">
        <v>25</v>
      </c>
      <c r="H16" s="91"/>
      <c r="J16" s="72"/>
    </row>
    <row r="17" customHeight="1" ht="27">
      <c r="A17" s="72"/>
      <c r="C17" s="115"/>
      <c r="D17" s="299" t="s">
        <v>52</v>
      </c>
      <c r="E17" s="124" t="s">
        <v>53</v>
      </c>
      <c r="F17" s="121" t="s">
        <v>13</v>
      </c>
      <c r="G17" s="105" t="s">
        <v>25</v>
      </c>
      <c r="H17" s="91"/>
      <c r="J17" s="72"/>
    </row>
    <row r="18" customHeight="1" ht="27">
      <c r="A18" s="72"/>
      <c r="C18" s="115"/>
      <c r="D18" s="296"/>
      <c r="E18" s="123" t="s">
        <v>54</v>
      </c>
      <c r="F18" s="121" t="s">
        <v>13</v>
      </c>
      <c r="G18" s="105" t="s">
        <v>25</v>
      </c>
      <c r="H18" s="91"/>
      <c r="J18" s="72"/>
    </row>
    <row r="19" customHeight="1" ht="27">
      <c r="A19" s="72"/>
      <c r="C19" s="115"/>
      <c r="D19" s="127" t="s">
        <v>55</v>
      </c>
      <c r="E19" s="92"/>
      <c r="F19" s="121" t="s">
        <v>13</v>
      </c>
      <c r="G19" s="105" t="s">
        <v>25</v>
      </c>
      <c r="H19" s="91"/>
      <c r="J19" s="72"/>
    </row>
    <row r="20" customHeight="1" ht="27">
      <c r="A20" s="72"/>
      <c r="C20" s="115"/>
      <c r="D20" s="299" t="s">
        <v>56</v>
      </c>
      <c r="E20" s="124" t="s">
        <v>57</v>
      </c>
      <c r="F20" s="121" t="s">
        <v>13</v>
      </c>
      <c r="G20" s="105" t="s">
        <v>25</v>
      </c>
      <c r="H20" s="91"/>
      <c r="J20" s="72"/>
    </row>
    <row r="21" customHeight="1" ht="27">
      <c r="A21" s="72"/>
      <c r="C21" s="115"/>
      <c r="D21" s="296"/>
      <c r="E21" s="123" t="s">
        <v>58</v>
      </c>
      <c r="F21" s="121" t="s">
        <v>13</v>
      </c>
      <c r="G21" s="105" t="s">
        <v>25</v>
      </c>
      <c r="H21" s="91"/>
      <c r="J21" s="72"/>
    </row>
    <row r="22" customHeight="1" ht="6">
      <c r="A22" s="72"/>
      <c r="C22" s="300"/>
      <c r="D22" s="301"/>
      <c r="E22" s="301"/>
      <c r="F22" s="301"/>
      <c r="G22" s="301"/>
      <c r="H22" s="302"/>
      <c r="J22" s="72"/>
    </row>
    <row r="23" customHeight="1" ht="7">
      <c r="A23" s="72"/>
      <c r="C23" s="128"/>
      <c r="D23" s="128"/>
      <c r="E23" s="128"/>
      <c r="F23" s="128"/>
      <c r="G23" s="128"/>
      <c r="H23" s="128"/>
      <c r="J23" s="72"/>
    </row>
    <row r="24" customHeight="1" ht="16">
      <c r="A24" s="72"/>
      <c r="C24" s="303" t="s">
        <v>41</v>
      </c>
      <c r="D24" s="303"/>
      <c r="E24" s="303"/>
      <c r="F24" s="303"/>
      <c r="G24" s="303"/>
      <c r="H24" s="303"/>
      <c r="J24" s="72"/>
    </row>
    <row r="25" customHeight="1" ht="7">
      <c r="A25" s="72"/>
      <c r="C25" s="128"/>
      <c r="D25" s="128"/>
      <c r="E25" s="128"/>
      <c r="F25" s="128"/>
      <c r="G25" s="128"/>
      <c r="H25" s="128"/>
      <c r="J25" s="72"/>
    </row>
    <row r="26" customHeight="1" ht="12">
      <c r="A26" s="72"/>
      <c r="C26" s="129"/>
      <c r="D26" s="110"/>
      <c r="E26" s="110"/>
      <c r="F26" s="110"/>
      <c r="G26" s="110"/>
      <c r="H26" s="110"/>
      <c r="J26" s="100"/>
      <c r="K26" s="96"/>
    </row>
    <row r="27" customHeight="1" ht="12">
      <c r="A27" s="72"/>
      <c r="C27" s="110"/>
      <c r="D27" s="110"/>
      <c r="E27" s="110"/>
      <c r="F27" s="110"/>
      <c r="G27" s="110"/>
      <c r="H27" s="110"/>
      <c r="J27" s="100"/>
      <c r="K27" s="96"/>
    </row>
    <row r="28" ht="12">
      <c r="A28" s="72"/>
      <c r="J28" s="72"/>
    </row>
    <row r="29" customHeight="1" ht="7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customHeight="1" ht="12" hidden="1"/>
    <row r="31" customHeight="1" ht="12" hidden="1"/>
    <row r="32" customHeight="1" ht="12" hidden="1"/>
    <row r="33" customHeight="1" ht="12" hidden="1"/>
    <row r="34" customHeight="1" ht="12" hidden="1"/>
    <row r="35" customHeight="1" ht="12" hidden="1"/>
    <row r="36" customHeight="1" ht="12" hidden="1"/>
    <row r="37" customHeight="1" ht="12" hidden="1"/>
    <row r="38" customHeight="1" ht="12" hidden="1"/>
    <row r="39" customHeight="1" ht="12" hidden="1"/>
    <row r="40" customHeight="1" ht="12" hidden="1"/>
    <row r="41" customHeight="1" ht="12" hidden="1"/>
    <row r="42" customHeight="1" ht="12" hidden="1"/>
    <row r="43" customHeight="1" ht="12" hidden="1"/>
    <row r="44" customHeight="1" ht="12" hidden="1"/>
    <row r="45" customHeight="1" ht="12" hidden="1"/>
    <row r="46" customHeight="1" ht="12" hidden="1"/>
    <row r="47" customHeight="1" ht="12" hidden="1"/>
    <row r="48" customHeight="1" ht="12" hidden="1"/>
    <row r="49" customHeight="1" ht="12" hidden="1"/>
    <row r="50" customHeight="1" ht="12" hidden="1"/>
    <row r="51" customHeight="1" ht="12" hidden="1"/>
    <row r="52" customHeight="1" ht="12" hidden="1"/>
    <row r="53" customHeight="1" ht="12" hidden="1"/>
    <row r="54" customHeight="1" ht="12" hidden="1"/>
    <row r="55" customHeight="1" ht="12" hidden="1"/>
    <row r="56" customHeight="1" ht="12" hidden="1"/>
    <row r="57" customHeight="1" ht="12" hidden="1"/>
    <row r="58" customHeight="1" ht="12" hidden="1"/>
    <row r="59" customHeight="1" ht="12" hidden="1"/>
    <row r="60" customHeight="1" ht="12" hidden="1"/>
    <row r="61" customHeight="1" ht="12" hidden="1"/>
    <row r="62" customHeight="1" ht="12" hidden="1"/>
    <row r="63" customHeight="1" ht="12" hidden="1"/>
    <row r="64" customHeight="1" ht="12" hidden="1"/>
    <row r="65" customHeight="1" ht="12" hidden="1"/>
    <row r="66" customHeight="1" ht="12" hidden="1"/>
    <row r="67" customHeight="1" ht="12" hidden="1"/>
    <row r="68" customHeight="1" ht="12" hidden="1"/>
    <row r="69" customHeight="1" ht="12" hidden="1"/>
    <row r="70" customHeight="1" ht="12" hidden="1"/>
    <row r="71" customHeight="1" ht="12" hidden="1"/>
    <row r="72" customHeight="1" ht="23" hidden="1"/>
    <row r="73" customHeight="1" ht="12" hidden="1"/>
    <row r="74" customHeight="1" ht="12" hidden="1"/>
    <row r="75" customHeight="1" ht="12" hidden="1"/>
    <row r="76" customHeight="1" ht="12" hidden="1"/>
    <row r="77" customHeight="1" ht="12" hidden="1"/>
    <row r="78" customHeight="1" ht="12" hidden="1"/>
    <row r="79" customHeight="1" ht="12" hidden="1"/>
    <row r="80" customHeight="1" ht="12" hidden="1"/>
    <row r="81" customHeight="1" ht="12" hidden="1"/>
    <row r="82" customHeight="1" ht="12" hidden="1"/>
    <row r="83" customHeight="1" ht="12" hidden="1"/>
    <row r="84" customHeight="1" ht="0" hidden="1"/>
  </sheetData>
  <mergeCells count="10">
    <mergeCell ref="D6:G6"/>
    <mergeCell ref="C7:H7"/>
    <mergeCell ref="D9:E9"/>
    <mergeCell ref="D10:E10"/>
    <mergeCell ref="D11:D13"/>
    <mergeCell ref="D16:E16"/>
    <mergeCell ref="D17:D18"/>
    <mergeCell ref="D20:D21"/>
    <mergeCell ref="C22:H22"/>
    <mergeCell ref="C24:H24"/>
  </mergeCells>
  <printOptions horizontalCentered="1"/>
  <pageMargins left="0.787402" right="0.787402" top="0.393701" bottom="0.393701" header="0" footer="0"/>
  <pageSetup paperSize="9" scale="6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1D04F"/>
    <pageSetUpPr fitToPage="1"/>
  </sheetPr>
  <sheetViews>
    <sheetView workbookViewId="0" topLeftCell="A1" showGridLines="false" view="normal" zoomScaleSheetLayoutView="100">
      <selection activeCell="D11" activeCellId="0" sqref="D11:E11"/>
    </sheetView>
  </sheetViews>
  <sheetFormatPr defaultRowHeight="15" outlineLevelRow="0" outlineLevelCol="0" zeroHeight="true" defaultColWidth="9.140625"/>
  <cols>
    <col min="1" max="1" width="1.42578125" customWidth="1" style="73"/>
    <col min="2" max="2" width="1.42578125" customWidth="1" style="73"/>
    <col min="3" max="3" width="1.42578125" customWidth="1" style="73"/>
    <col min="4" max="4" width="36.42578125" customWidth="1" style="73"/>
    <col min="5" max="5" width="24.5703125" customWidth="1" style="73"/>
    <col min="6" max="6" width="6" customWidth="1" style="73"/>
    <col min="7" max="7" width="11.140625" customWidth="1" style="73"/>
    <col min="8" max="8" width="11.140625" customWidth="1" style="73"/>
    <col min="9" max="9" width="11.140625" customWidth="1" style="73"/>
    <col min="10" max="10" width="11.140625" customWidth="1" style="73"/>
    <col min="11" max="11" width="11.140625" customWidth="1" style="73"/>
    <col min="12" max="12" width="1.42578125" customWidth="1" style="73"/>
    <col min="13" max="13" width="1.42578125" customWidth="1" style="73"/>
    <col min="14" max="14" width="1.42578125" customWidth="1" style="73"/>
    <col min="15" max="15" width="9.140625" customWidth="1" style="73" hidden="1"/>
    <col min="16" max="16" width="8.77734375" style="73" hidden="1"/>
    <col min="17" max="17" width="8.77734375" style="73" hidden="1"/>
    <col min="18" max="16384" width="9.140625" style="73"/>
  </cols>
  <sheetData>
    <row r="1" customHeight="1" ht="7">
      <c r="A1" s="70"/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customHeight="1" ht="7">
      <c r="A2" s="72"/>
      <c r="D2" s="74"/>
      <c r="E2" s="74"/>
      <c r="F2" s="74"/>
      <c r="G2" s="74"/>
      <c r="H2" s="74"/>
      <c r="I2" s="74"/>
      <c r="J2" s="74"/>
      <c r="K2" s="74"/>
      <c r="N2" s="72"/>
    </row>
    <row r="3" customHeight="1" ht="58">
      <c r="A3" s="72"/>
      <c r="D3" s="74"/>
      <c r="E3" s="74"/>
      <c r="F3" s="74"/>
      <c r="G3" s="74"/>
      <c r="H3" s="74"/>
      <c r="I3" s="74"/>
      <c r="J3" s="74"/>
      <c r="K3" s="74"/>
      <c r="N3" s="72"/>
    </row>
    <row r="4" customHeight="1" ht="3" hidden="1">
      <c r="A4" s="72"/>
      <c r="D4" s="74"/>
      <c r="E4" s="74"/>
      <c r="F4" s="74"/>
      <c r="G4" s="74"/>
      <c r="H4" s="74"/>
      <c r="I4" s="74"/>
      <c r="J4" s="74"/>
      <c r="K4" s="74"/>
      <c r="N4" s="72"/>
    </row>
    <row r="5" customHeight="1" ht="3">
      <c r="A5" s="72"/>
      <c r="D5" s="74"/>
      <c r="E5" s="74"/>
      <c r="F5" s="74"/>
      <c r="G5" s="74"/>
      <c r="H5" s="74"/>
      <c r="I5" s="74"/>
      <c r="J5" s="74"/>
      <c r="K5" s="74"/>
      <c r="N5" s="72"/>
    </row>
    <row r="6" customHeight="1" ht="27" customFormat="1" s="76">
      <c r="A6" s="75"/>
      <c r="D6" s="304" t="s">
        <v>60</v>
      </c>
      <c r="E6" s="304"/>
      <c r="F6" s="304"/>
      <c r="G6" s="304"/>
      <c r="H6" s="304"/>
      <c r="I6" s="304"/>
      <c r="J6" s="304"/>
      <c r="K6" s="304"/>
      <c r="L6" s="111"/>
      <c r="M6" s="111"/>
      <c r="N6" s="75"/>
    </row>
    <row r="7" customHeight="1" ht="6" customFormat="1" s="76">
      <c r="A7" s="75"/>
      <c r="D7" s="78"/>
      <c r="E7" s="78"/>
      <c r="F7" s="78"/>
      <c r="G7" s="78"/>
      <c r="H7" s="78"/>
      <c r="I7" s="78"/>
      <c r="J7" s="78"/>
      <c r="K7" s="78"/>
      <c r="N7" s="75"/>
    </row>
    <row r="8" customFormat="1" s="76">
      <c r="A8" s="75"/>
      <c r="D8" s="77" t="s">
        <v>1</v>
      </c>
      <c r="E8" s="78"/>
      <c r="F8" s="78"/>
      <c r="G8" s="78"/>
      <c r="H8" s="277" t="s">
        <v>2</v>
      </c>
      <c r="I8" s="277"/>
      <c r="J8" s="277"/>
      <c r="K8" s="277"/>
      <c r="L8" s="277"/>
      <c r="N8" s="75"/>
    </row>
    <row r="9" customHeight="1" ht="21">
      <c r="A9" s="72"/>
      <c r="C9" s="114"/>
      <c r="D9" s="279" t="s">
        <v>4</v>
      </c>
      <c r="E9" s="279"/>
      <c r="F9" s="279"/>
      <c r="G9" s="310"/>
      <c r="H9" s="310"/>
      <c r="I9" s="310"/>
      <c r="J9" s="310"/>
      <c r="K9" s="310"/>
      <c r="L9" s="85"/>
      <c r="N9" s="72"/>
    </row>
    <row r="10" customHeight="1" ht="30">
      <c r="A10" s="72"/>
      <c r="C10" s="115"/>
      <c r="D10" s="130" t="s">
        <v>6</v>
      </c>
      <c r="E10" s="87"/>
      <c r="F10" s="88" t="s">
        <v>7</v>
      </c>
      <c r="G10" s="88">
        <v>140</v>
      </c>
      <c r="H10" s="88">
        <v>160</v>
      </c>
      <c r="I10" s="90">
        <v>180</v>
      </c>
      <c r="J10" s="90">
        <v>200</v>
      </c>
      <c r="K10" s="90">
        <v>250</v>
      </c>
      <c r="L10" s="91"/>
      <c r="N10" s="72"/>
    </row>
    <row r="11" customHeight="1" ht="24">
      <c r="A11" s="72"/>
      <c r="C11" s="115"/>
      <c r="D11" s="311" t="s">
        <v>61</v>
      </c>
      <c r="E11" s="312"/>
      <c r="F11" s="93" t="s">
        <v>13</v>
      </c>
      <c r="G11" s="94" t="s">
        <v>188</v>
      </c>
      <c r="H11" s="350" t="s">
        <v>188</v>
      </c>
      <c r="I11" s="350" t="s">
        <v>188</v>
      </c>
      <c r="J11" s="350" t="s">
        <v>188</v>
      </c>
      <c r="K11" s="350" t="s">
        <v>188</v>
      </c>
      <c r="L11" s="91"/>
      <c r="N11" s="72"/>
    </row>
    <row r="12" customHeight="1" ht="24">
      <c r="A12" s="72"/>
      <c r="B12" s="96"/>
      <c r="C12" s="118"/>
      <c r="D12" s="313" t="s">
        <v>62</v>
      </c>
      <c r="E12" s="132" t="s">
        <v>63</v>
      </c>
      <c r="F12" s="93" t="s">
        <v>13</v>
      </c>
      <c r="G12" s="350" t="s">
        <v>188</v>
      </c>
      <c r="H12" s="350" t="s">
        <v>188</v>
      </c>
      <c r="I12" s="350" t="s">
        <v>188</v>
      </c>
      <c r="J12" s="350" t="s">
        <v>188</v>
      </c>
      <c r="K12" s="350" t="s">
        <v>188</v>
      </c>
      <c r="L12" s="99"/>
      <c r="M12" s="96"/>
      <c r="N12" s="100"/>
    </row>
    <row r="13" customHeight="1" ht="24">
      <c r="A13" s="72"/>
      <c r="C13" s="115"/>
      <c r="D13" s="314" t="s">
        <v>64</v>
      </c>
      <c r="E13" s="133" t="s">
        <v>65</v>
      </c>
      <c r="F13" s="93" t="s">
        <v>13</v>
      </c>
      <c r="G13" s="350" t="s">
        <v>188</v>
      </c>
      <c r="H13" s="350" t="s">
        <v>188</v>
      </c>
      <c r="I13" s="350" t="s">
        <v>188</v>
      </c>
      <c r="J13" s="350" t="s">
        <v>188</v>
      </c>
      <c r="K13" s="350" t="s">
        <v>188</v>
      </c>
      <c r="L13" s="91"/>
      <c r="N13" s="72"/>
    </row>
    <row r="14" customHeight="1" ht="24">
      <c r="A14" s="72"/>
      <c r="C14" s="115"/>
      <c r="D14" s="297" t="s">
        <v>66</v>
      </c>
      <c r="E14" s="298"/>
      <c r="F14" s="134" t="s">
        <v>13</v>
      </c>
      <c r="G14" s="350" t="s">
        <v>188</v>
      </c>
      <c r="H14" s="350" t="s">
        <v>188</v>
      </c>
      <c r="I14" s="350" t="s">
        <v>188</v>
      </c>
      <c r="J14" s="350" t="s">
        <v>188</v>
      </c>
      <c r="K14" s="350" t="s">
        <v>188</v>
      </c>
      <c r="L14" s="91"/>
      <c r="N14" s="72"/>
    </row>
    <row r="15" customHeight="1" ht="24">
      <c r="A15" s="72"/>
      <c r="C15" s="115"/>
      <c r="D15" s="313" t="s">
        <v>67</v>
      </c>
      <c r="E15" s="132" t="s">
        <v>68</v>
      </c>
      <c r="F15" s="135" t="s">
        <v>16</v>
      </c>
      <c r="G15" s="350" t="s">
        <v>188</v>
      </c>
      <c r="H15" s="350" t="s">
        <v>188</v>
      </c>
      <c r="I15" s="350" t="s">
        <v>188</v>
      </c>
      <c r="J15" s="350" t="s">
        <v>188</v>
      </c>
      <c r="K15" s="350" t="s">
        <v>188</v>
      </c>
      <c r="L15" s="91"/>
      <c r="N15" s="72"/>
    </row>
    <row r="16" customHeight="1" ht="24">
      <c r="A16" s="72"/>
      <c r="C16" s="115"/>
      <c r="D16" s="314" t="s">
        <v>69</v>
      </c>
      <c r="E16" s="133" t="s">
        <v>70</v>
      </c>
      <c r="F16" s="135" t="s">
        <v>16</v>
      </c>
      <c r="G16" s="350" t="s">
        <v>188</v>
      </c>
      <c r="H16" s="350" t="s">
        <v>188</v>
      </c>
      <c r="I16" s="350" t="s">
        <v>188</v>
      </c>
      <c r="J16" s="350" t="s">
        <v>188</v>
      </c>
      <c r="K16" s="350" t="s">
        <v>188</v>
      </c>
      <c r="L16" s="91"/>
      <c r="N16" s="72"/>
    </row>
    <row r="17" customHeight="1" ht="24">
      <c r="A17" s="72"/>
      <c r="C17" s="115"/>
      <c r="D17" s="315" t="s">
        <v>71</v>
      </c>
      <c r="E17" s="136" t="s">
        <v>72</v>
      </c>
      <c r="F17" s="134" t="s">
        <v>13</v>
      </c>
      <c r="G17" s="350" t="s">
        <v>188</v>
      </c>
      <c r="H17" s="350" t="s">
        <v>188</v>
      </c>
      <c r="I17" s="350" t="s">
        <v>188</v>
      </c>
      <c r="J17" s="350" t="s">
        <v>188</v>
      </c>
      <c r="K17" s="350" t="s">
        <v>188</v>
      </c>
      <c r="L17" s="91"/>
      <c r="N17" s="72"/>
    </row>
    <row r="18" customHeight="1" ht="24">
      <c r="A18" s="72"/>
      <c r="C18" s="115"/>
      <c r="D18" s="316"/>
      <c r="E18" s="137" t="s">
        <v>73</v>
      </c>
      <c r="F18" s="134" t="s">
        <v>13</v>
      </c>
      <c r="G18" s="350" t="s">
        <v>188</v>
      </c>
      <c r="H18" s="350" t="s">
        <v>188</v>
      </c>
      <c r="I18" s="350" t="s">
        <v>188</v>
      </c>
      <c r="J18" s="350" t="s">
        <v>188</v>
      </c>
      <c r="K18" s="350" t="s">
        <v>188</v>
      </c>
      <c r="L18" s="91"/>
      <c r="N18" s="72"/>
    </row>
    <row r="19" customHeight="1" ht="24">
      <c r="A19" s="72"/>
      <c r="C19" s="115"/>
      <c r="D19" s="317"/>
      <c r="E19" s="138" t="s">
        <v>74</v>
      </c>
      <c r="F19" s="93" t="s">
        <v>13</v>
      </c>
      <c r="G19" s="350" t="s">
        <v>188</v>
      </c>
      <c r="H19" s="350" t="s">
        <v>188</v>
      </c>
      <c r="I19" s="350" t="s">
        <v>188</v>
      </c>
      <c r="J19" s="350" t="s">
        <v>188</v>
      </c>
      <c r="K19" s="350" t="s">
        <v>188</v>
      </c>
      <c r="L19" s="91"/>
      <c r="N19" s="72"/>
    </row>
    <row r="20" customHeight="1" ht="24">
      <c r="A20" s="72"/>
      <c r="C20" s="115"/>
      <c r="D20" s="297" t="s">
        <v>75</v>
      </c>
      <c r="E20" s="298"/>
      <c r="F20" s="134" t="s">
        <v>13</v>
      </c>
      <c r="G20" s="350" t="s">
        <v>188</v>
      </c>
      <c r="H20" s="350" t="s">
        <v>188</v>
      </c>
      <c r="I20" s="350" t="s">
        <v>188</v>
      </c>
      <c r="J20" s="350" t="s">
        <v>188</v>
      </c>
      <c r="K20" s="350" t="s">
        <v>188</v>
      </c>
      <c r="L20" s="91"/>
      <c r="N20" s="72"/>
    </row>
    <row r="21" customHeight="1" ht="24">
      <c r="A21" s="72"/>
      <c r="C21" s="115"/>
      <c r="D21" s="297" t="s">
        <v>76</v>
      </c>
      <c r="E21" s="298"/>
      <c r="F21" s="93" t="s">
        <v>13</v>
      </c>
      <c r="G21" s="350" t="s">
        <v>188</v>
      </c>
      <c r="H21" s="350" t="s">
        <v>188</v>
      </c>
      <c r="I21" s="350" t="s">
        <v>188</v>
      </c>
      <c r="J21" s="350" t="s">
        <v>188</v>
      </c>
      <c r="K21" s="350" t="s">
        <v>188</v>
      </c>
      <c r="L21" s="91"/>
      <c r="N21" s="72"/>
    </row>
    <row r="22" customHeight="1" ht="24">
      <c r="A22" s="72"/>
      <c r="C22" s="115"/>
      <c r="D22" s="297" t="s">
        <v>77</v>
      </c>
      <c r="E22" s="298"/>
      <c r="F22" s="93" t="s">
        <v>13</v>
      </c>
      <c r="G22" s="350" t="s">
        <v>188</v>
      </c>
      <c r="H22" s="350" t="s">
        <v>188</v>
      </c>
      <c r="I22" s="350" t="s">
        <v>188</v>
      </c>
      <c r="J22" s="350" t="s">
        <v>188</v>
      </c>
      <c r="K22" s="350" t="s">
        <v>188</v>
      </c>
      <c r="L22" s="91"/>
      <c r="N22" s="72"/>
    </row>
    <row r="23" customHeight="1" ht="24" hidden="1">
      <c r="A23" s="72"/>
      <c r="C23" s="115"/>
      <c r="D23" s="297" t="s">
        <v>78</v>
      </c>
      <c r="E23" s="298"/>
      <c r="F23" s="93" t="s">
        <v>13</v>
      </c>
      <c r="G23" s="350" t="s">
        <v>188</v>
      </c>
      <c r="H23" s="350" t="s">
        <v>188</v>
      </c>
      <c r="I23" s="350" t="s">
        <v>188</v>
      </c>
      <c r="J23" s="350" t="s">
        <v>188</v>
      </c>
      <c r="K23" s="350" t="s">
        <v>188</v>
      </c>
      <c r="L23" s="91"/>
      <c r="N23" s="72"/>
    </row>
    <row r="24" customHeight="1" ht="24">
      <c r="A24" s="72"/>
      <c r="C24" s="115"/>
      <c r="D24" s="297" t="s">
        <v>79</v>
      </c>
      <c r="E24" s="298"/>
      <c r="F24" s="93" t="s">
        <v>13</v>
      </c>
      <c r="G24" s="350" t="s">
        <v>188</v>
      </c>
      <c r="H24" s="350" t="s">
        <v>188</v>
      </c>
      <c r="I24" s="350" t="s">
        <v>188</v>
      </c>
      <c r="J24" s="350" t="s">
        <v>188</v>
      </c>
      <c r="K24" s="350" t="s">
        <v>188</v>
      </c>
      <c r="L24" s="91"/>
      <c r="N24" s="72"/>
    </row>
    <row r="25" customHeight="1" ht="24">
      <c r="A25" s="72"/>
      <c r="C25" s="115"/>
      <c r="D25" s="315" t="s">
        <v>80</v>
      </c>
      <c r="E25" s="136" t="s">
        <v>70</v>
      </c>
      <c r="F25" s="93" t="s">
        <v>13</v>
      </c>
      <c r="G25" s="350" t="s">
        <v>188</v>
      </c>
      <c r="H25" s="350" t="s">
        <v>188</v>
      </c>
      <c r="I25" s="350" t="s">
        <v>188</v>
      </c>
      <c r="J25" s="350" t="s">
        <v>188</v>
      </c>
      <c r="K25" s="350" t="s">
        <v>188</v>
      </c>
      <c r="L25" s="91"/>
      <c r="N25" s="72"/>
    </row>
    <row r="26" customHeight="1" ht="24">
      <c r="A26" s="72"/>
      <c r="C26" s="115"/>
      <c r="D26" s="316" t="s">
        <v>81</v>
      </c>
      <c r="E26" s="137" t="s">
        <v>82</v>
      </c>
      <c r="F26" s="93" t="s">
        <v>13</v>
      </c>
      <c r="G26" s="350" t="s">
        <v>188</v>
      </c>
      <c r="H26" s="350" t="s">
        <v>188</v>
      </c>
      <c r="I26" s="350" t="s">
        <v>188</v>
      </c>
      <c r="J26" s="350" t="s">
        <v>188</v>
      </c>
      <c r="K26" s="350" t="s">
        <v>188</v>
      </c>
      <c r="L26" s="91"/>
      <c r="N26" s="72"/>
    </row>
    <row r="27" customHeight="1" ht="24">
      <c r="A27" s="72"/>
      <c r="C27" s="115"/>
      <c r="D27" s="317" t="s">
        <v>83</v>
      </c>
      <c r="E27" s="138" t="s">
        <v>84</v>
      </c>
      <c r="F27" s="93" t="s">
        <v>13</v>
      </c>
      <c r="G27" s="350" t="s">
        <v>188</v>
      </c>
      <c r="H27" s="350" t="s">
        <v>188</v>
      </c>
      <c r="I27" s="350" t="s">
        <v>188</v>
      </c>
      <c r="J27" s="350" t="s">
        <v>188</v>
      </c>
      <c r="K27" s="350" t="s">
        <v>188</v>
      </c>
      <c r="L27" s="91"/>
      <c r="N27" s="72"/>
    </row>
    <row r="28" ht="12" hidden="1">
      <c r="A28" s="72"/>
      <c r="C28" s="115"/>
      <c r="D28" s="297" t="s">
        <v>85</v>
      </c>
      <c r="E28" s="298"/>
      <c r="F28" s="93" t="s">
        <v>13</v>
      </c>
      <c r="G28" s="94">
        <v>0</v>
      </c>
      <c r="H28" s="94">
        <v>1329</v>
      </c>
      <c r="I28" s="94">
        <v>0</v>
      </c>
      <c r="J28" s="94">
        <v>1531</v>
      </c>
      <c r="K28" s="105">
        <v>1729</v>
      </c>
      <c r="L28" s="91"/>
      <c r="N28" s="72"/>
    </row>
    <row r="29">
      <c r="A29" s="72"/>
      <c r="C29" s="115"/>
      <c r="D29" s="282" t="s">
        <v>29</v>
      </c>
      <c r="E29" s="282"/>
      <c r="F29" s="282"/>
      <c r="G29" s="319"/>
      <c r="H29" s="319"/>
      <c r="I29" s="319"/>
      <c r="J29" s="319"/>
      <c r="K29" s="319"/>
      <c r="L29" s="106"/>
      <c r="N29" s="72"/>
    </row>
    <row r="30" ht="26">
      <c r="A30" s="72"/>
      <c r="C30" s="115"/>
      <c r="D30" s="130" t="s">
        <v>6</v>
      </c>
      <c r="E30" s="87"/>
      <c r="F30" s="88" t="s">
        <v>7</v>
      </c>
      <c r="G30" s="88">
        <v>140</v>
      </c>
      <c r="H30" s="88">
        <v>160</v>
      </c>
      <c r="I30" s="90">
        <v>180</v>
      </c>
      <c r="J30" s="90">
        <v>200</v>
      </c>
      <c r="K30" s="90">
        <v>250</v>
      </c>
      <c r="L30" s="91"/>
      <c r="N30" s="72"/>
    </row>
    <row r="31" ht="13" hidden="1">
      <c r="A31" s="72"/>
      <c r="C31" s="115"/>
      <c r="D31" s="311" t="s">
        <v>86</v>
      </c>
      <c r="E31" s="312"/>
      <c r="F31" s="93" t="s">
        <v>13</v>
      </c>
      <c r="G31" s="320">
        <v>4680</v>
      </c>
      <c r="H31" s="321"/>
      <c r="I31" s="321"/>
      <c r="J31" s="321"/>
      <c r="K31" s="321"/>
      <c r="L31" s="91"/>
      <c r="N31" s="72"/>
    </row>
    <row r="32">
      <c r="A32" s="72"/>
      <c r="B32" s="96"/>
      <c r="C32" s="118"/>
      <c r="D32" s="297" t="s">
        <v>38</v>
      </c>
      <c r="E32" s="298"/>
      <c r="F32" s="93" t="s">
        <v>13</v>
      </c>
      <c r="G32" s="105" t="s">
        <v>188</v>
      </c>
      <c r="H32" s="322"/>
      <c r="I32" s="322"/>
      <c r="J32" s="322"/>
      <c r="K32" s="322"/>
      <c r="L32" s="99"/>
      <c r="M32" s="96"/>
      <c r="N32" s="100"/>
    </row>
    <row r="33" ht="13">
      <c r="A33" s="72"/>
      <c r="C33" s="300"/>
      <c r="D33" s="301"/>
      <c r="E33" s="301"/>
      <c r="F33" s="301"/>
      <c r="G33" s="301"/>
      <c r="H33" s="301"/>
      <c r="I33" s="301"/>
      <c r="J33" s="301"/>
      <c r="K33" s="301"/>
      <c r="L33" s="302"/>
      <c r="N33" s="72"/>
    </row>
    <row r="34" customHeight="1" ht="4">
      <c r="A34" s="72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N34" s="72"/>
    </row>
    <row r="35" ht="12">
      <c r="A35" s="72"/>
      <c r="C35" s="318" t="s">
        <v>87</v>
      </c>
      <c r="D35" s="318"/>
      <c r="E35" s="318"/>
      <c r="F35" s="318"/>
      <c r="G35" s="318"/>
      <c r="H35" s="318"/>
      <c r="I35" s="318"/>
      <c r="J35" s="318"/>
      <c r="K35" s="318"/>
      <c r="L35" s="318"/>
      <c r="N35" s="72"/>
    </row>
    <row r="36" customHeight="1" ht="3">
      <c r="A36" s="72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N36" s="72"/>
    </row>
    <row r="37" customHeight="1" ht="0">
      <c r="A37" s="72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N37" s="72"/>
    </row>
    <row r="38" customHeight="1" ht="12">
      <c r="A38" s="72"/>
      <c r="C38" s="129"/>
      <c r="D38" s="110"/>
      <c r="E38" s="110"/>
      <c r="F38" s="110"/>
      <c r="G38" s="110"/>
      <c r="H38" s="110"/>
      <c r="I38" s="110"/>
      <c r="J38" s="110"/>
      <c r="K38" s="110"/>
      <c r="L38" s="110"/>
      <c r="N38" s="100"/>
      <c r="O38" s="96"/>
    </row>
    <row r="39" customHeight="1" ht="6">
      <c r="A39" s="72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N39" s="100"/>
      <c r="O39" s="96"/>
    </row>
    <row r="40" ht="12">
      <c r="A40" s="72"/>
      <c r="N40" s="72"/>
    </row>
    <row r="41" customHeight="1" ht="7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customHeight="1" ht="12" hidden="1"/>
    <row r="43" customHeight="1" ht="12" hidden="1"/>
    <row r="44" customHeight="1" ht="12" hidden="1"/>
    <row r="45" customHeight="1" ht="12" hidden="1"/>
    <row r="46" customHeight="1" ht="12" hidden="1"/>
    <row r="47" customHeight="1" ht="12" hidden="1"/>
    <row r="48" customHeight="1" ht="12" hidden="1"/>
    <row r="49" customHeight="1" ht="12" hidden="1"/>
    <row r="50" customHeight="1" ht="12" hidden="1"/>
    <row r="51" customHeight="1" ht="12" hidden="1"/>
    <row r="52" customHeight="1" ht="12" hidden="1"/>
    <row r="53" customHeight="1" ht="12" hidden="1"/>
    <row r="54" customHeight="1" ht="12" hidden="1"/>
    <row r="55" customHeight="1" ht="12" hidden="1"/>
    <row r="56" customHeight="1" ht="12" hidden="1"/>
    <row r="57" customHeight="1" ht="12" hidden="1"/>
    <row r="58" customHeight="1" ht="12" hidden="1"/>
    <row r="59" customHeight="1" ht="12" hidden="1"/>
    <row r="60" customHeight="1" ht="12" hidden="1"/>
    <row r="61" customHeight="1" ht="12" hidden="1"/>
    <row r="62" customHeight="1" ht="12" hidden="1"/>
    <row r="63" customHeight="1" ht="12" hidden="1"/>
    <row r="64" customHeight="1" ht="12" hidden="1"/>
    <row r="65" customHeight="1" ht="12" hidden="1"/>
    <row r="66" customHeight="1" ht="12" hidden="1"/>
    <row r="67" customHeight="1" ht="12" hidden="1"/>
    <row r="68" customHeight="1" ht="12" hidden="1"/>
    <row r="69" customHeight="1" ht="12" hidden="1"/>
    <row r="70" customHeight="1" ht="12" hidden="1"/>
    <row r="71" customHeight="1" ht="12" hidden="1"/>
    <row r="72" customHeight="1" ht="12" hidden="1"/>
    <row r="73" customHeight="1" ht="12" hidden="1"/>
    <row r="74" customHeight="1" ht="12" hidden="1"/>
    <row r="75" customHeight="1" ht="12" hidden="1"/>
    <row r="76" customHeight="1" ht="12" hidden="1"/>
    <row r="77" customHeight="1" ht="12" hidden="1"/>
    <row r="78" customHeight="1" ht="12" hidden="1"/>
    <row r="79" customHeight="1" ht="12" hidden="1"/>
    <row r="80" customHeight="1" ht="12" hidden="1"/>
    <row r="81" customHeight="1" ht="12" hidden="1"/>
    <row r="82" customHeight="1" ht="12" hidden="1"/>
    <row r="83" customHeight="1" ht="12" hidden="1"/>
    <row r="84" customHeight="1" ht="23" hidden="1"/>
    <row r="85" customHeight="1" ht="12" hidden="1"/>
    <row r="86" customHeight="1" ht="12" hidden="1"/>
    <row r="87" customHeight="1" ht="12" hidden="1"/>
    <row r="88" customHeight="1" ht="12" hidden="1"/>
    <row r="89" customHeight="1" ht="12" hidden="1"/>
    <row r="90" customHeight="1" ht="12" hidden="1"/>
    <row r="91" customHeight="1" ht="12" hidden="1"/>
    <row r="92" customHeight="1" ht="12" hidden="1"/>
    <row r="93" customHeight="1" ht="12" hidden="1"/>
    <row r="94" customHeight="1" ht="12" hidden="1"/>
    <row r="95" customHeight="1" ht="12" hidden="1"/>
    <row r="96" customHeight="1" ht="0" hidden="1"/>
  </sheetData>
  <mergeCells count="24">
    <mergeCell ref="D6:K6"/>
    <mergeCell ref="H8:L8"/>
    <mergeCell ref="D9:F9"/>
    <mergeCell ref="G9:K9"/>
    <mergeCell ref="D11:E11"/>
    <mergeCell ref="D12:D13"/>
    <mergeCell ref="D14:E14"/>
    <mergeCell ref="D15:D16"/>
    <mergeCell ref="D17:D19"/>
    <mergeCell ref="D20:E20"/>
    <mergeCell ref="D21:E21"/>
    <mergeCell ref="D22:E22"/>
    <mergeCell ref="D23:E23"/>
    <mergeCell ref="D24:E24"/>
    <mergeCell ref="D25:D27"/>
    <mergeCell ref="D28:E28"/>
    <mergeCell ref="D29:F29"/>
    <mergeCell ref="G29:K29"/>
    <mergeCell ref="D31:E31"/>
    <mergeCell ref="G31:K31"/>
    <mergeCell ref="D32:E32"/>
    <mergeCell ref="G32:K32"/>
    <mergeCell ref="C33:L33"/>
    <mergeCell ref="C35:L35"/>
  </mergeCells>
  <printOptions horizontalCentered="1"/>
  <pageMargins left="0.787402" right="0.787402" top="0.393701" bottom="0.393701" header="0" footer="0"/>
  <pageSetup paperSize="9" scale="67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99FE"/>
    <pageSetUpPr fitToPage="1"/>
  </sheetPr>
  <sheetViews>
    <sheetView workbookViewId="0" topLeftCell="A1" showGridLines="false" view="normal" zoomScaleSheetLayoutView="100">
      <selection activeCell="I35" activeCellId="0" sqref="I35:J35"/>
    </sheetView>
  </sheetViews>
  <sheetFormatPr defaultRowHeight="15" outlineLevelRow="0" outlineLevelCol="0" zeroHeight="true" defaultColWidth="9.140625"/>
  <cols>
    <col min="1" max="1" width="1.42578125" customWidth="1" style="73"/>
    <col min="2" max="2" width="1.42578125" customWidth="1" style="73"/>
    <col min="3" max="3" width="1.42578125" customWidth="1" style="73"/>
    <col min="4" max="4" width="33.28515625" customWidth="1" style="73"/>
    <col min="5" max="5" width="35.140625" customWidth="1" style="73"/>
    <col min="6" max="6" width="6" customWidth="1" style="73"/>
    <col min="7" max="7" width="11.6640625" customWidth="1" style="73"/>
    <col min="8" max="8" width="11.77734375" customWidth="1" style="73"/>
    <col min="9" max="9" width="11.44140625" customWidth="1" style="73"/>
    <col min="10" max="10" width="12.109375" customWidth="1" style="73"/>
    <col min="11" max="11" width="11.77734375" customWidth="1" style="73"/>
    <col min="12" max="12" width="11.6640625" customWidth="1" style="73"/>
    <col min="13" max="13" width="1.42578125" customWidth="1" style="73"/>
    <col min="14" max="14" width="1.42578125" customWidth="1" style="73"/>
    <col min="15" max="15" width="1.42578125" customWidth="1" style="73"/>
    <col min="16" max="16" width="9.140625" customWidth="1" style="73" hidden="1"/>
    <col min="17" max="17" width="8.77734375" style="73" hidden="1"/>
    <col min="18" max="16384" width="9.140625" style="73"/>
  </cols>
  <sheetData>
    <row r="1" customHeight="1" ht="7">
      <c r="A1" s="70"/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customHeight="1" ht="7">
      <c r="A2" s="72"/>
      <c r="D2" s="74"/>
      <c r="E2" s="74"/>
      <c r="F2" s="74"/>
      <c r="G2" s="74"/>
      <c r="H2" s="74"/>
      <c r="I2" s="74"/>
      <c r="J2" s="74"/>
      <c r="K2" s="74"/>
      <c r="L2" s="74"/>
      <c r="O2" s="72"/>
    </row>
    <row r="3" customHeight="1" ht="67">
      <c r="A3" s="72"/>
      <c r="D3" s="74"/>
      <c r="E3" s="74"/>
      <c r="F3" s="74"/>
      <c r="G3" s="74"/>
      <c r="H3" s="74"/>
      <c r="I3" s="74"/>
      <c r="J3" s="74"/>
      <c r="K3" s="74"/>
      <c r="L3" s="74"/>
      <c r="O3" s="72"/>
    </row>
    <row r="4" customHeight="1" ht="3" hidden="1">
      <c r="A4" s="72"/>
      <c r="D4" s="74"/>
      <c r="E4" s="74"/>
      <c r="F4" s="74"/>
      <c r="G4" s="74"/>
      <c r="H4" s="74"/>
      <c r="I4" s="74"/>
      <c r="J4" s="74"/>
      <c r="K4" s="74"/>
      <c r="L4" s="74"/>
      <c r="O4" s="72"/>
    </row>
    <row r="5" customHeight="1" ht="3">
      <c r="A5" s="72"/>
      <c r="D5" s="74"/>
      <c r="E5" s="74"/>
      <c r="F5" s="74"/>
      <c r="G5" s="74"/>
      <c r="H5" s="74"/>
      <c r="I5" s="74"/>
      <c r="J5" s="74"/>
      <c r="K5" s="74"/>
      <c r="L5" s="74"/>
      <c r="O5" s="72"/>
    </row>
    <row r="6" customHeight="1" ht="27" customFormat="1" s="76">
      <c r="A6" s="75"/>
      <c r="D6" s="304" t="s">
        <v>106</v>
      </c>
      <c r="E6" s="304"/>
      <c r="F6" s="304"/>
      <c r="G6" s="304"/>
      <c r="H6" s="304"/>
      <c r="I6" s="304"/>
      <c r="J6" s="304"/>
      <c r="K6" s="304"/>
      <c r="L6" s="304"/>
      <c r="M6" s="111"/>
      <c r="O6" s="75"/>
    </row>
    <row r="7" customHeight="1" ht="3" customFormat="1" s="76">
      <c r="A7" s="75"/>
      <c r="D7" s="78"/>
      <c r="E7" s="78"/>
      <c r="F7" s="78"/>
      <c r="G7" s="78"/>
      <c r="H7" s="78"/>
      <c r="I7" s="78"/>
      <c r="J7" s="78"/>
      <c r="K7" s="78"/>
      <c r="L7" s="78"/>
      <c r="O7" s="75"/>
    </row>
    <row r="8" customFormat="1" s="76">
      <c r="A8" s="75"/>
      <c r="D8" s="77" t="s">
        <v>1</v>
      </c>
      <c r="E8" s="78"/>
      <c r="F8" s="78"/>
      <c r="G8" s="78"/>
      <c r="H8" s="78"/>
      <c r="I8" s="323" t="s">
        <v>2</v>
      </c>
      <c r="J8" s="323"/>
      <c r="K8" s="323"/>
      <c r="L8" s="323"/>
      <c r="M8" s="323"/>
      <c r="O8" s="75"/>
    </row>
    <row r="9" customHeight="1" ht="21">
      <c r="A9" s="72"/>
      <c r="C9" s="114"/>
      <c r="D9" s="279" t="s">
        <v>107</v>
      </c>
      <c r="E9" s="279"/>
      <c r="F9" s="279"/>
      <c r="G9" s="280" t="s">
        <v>108</v>
      </c>
      <c r="H9" s="281"/>
      <c r="I9" s="281"/>
      <c r="J9" s="281"/>
      <c r="K9" s="281"/>
      <c r="L9" s="281"/>
      <c r="M9" s="85"/>
      <c r="O9" s="72"/>
    </row>
    <row r="10" customHeight="1" ht="30">
      <c r="A10" s="72"/>
      <c r="C10" s="115"/>
      <c r="D10" s="130" t="s">
        <v>6</v>
      </c>
      <c r="E10" s="87"/>
      <c r="F10" s="88" t="s">
        <v>7</v>
      </c>
      <c r="G10" s="88">
        <v>130</v>
      </c>
      <c r="H10" s="88">
        <v>150</v>
      </c>
      <c r="I10" s="88">
        <v>180</v>
      </c>
      <c r="J10" s="90">
        <v>200</v>
      </c>
      <c r="K10" s="90">
        <v>230</v>
      </c>
      <c r="L10" s="90">
        <v>250</v>
      </c>
      <c r="M10" s="91"/>
      <c r="O10" s="72"/>
    </row>
    <row r="11" customHeight="1" ht="21">
      <c r="A11" s="72"/>
      <c r="C11" s="115"/>
      <c r="D11" s="294" t="s">
        <v>109</v>
      </c>
      <c r="E11" s="116" t="s">
        <v>110</v>
      </c>
      <c r="F11" s="93" t="s">
        <v>13</v>
      </c>
      <c r="G11" s="143" t="s">
        <v>188</v>
      </c>
      <c r="H11" s="356" t="s">
        <v>188</v>
      </c>
      <c r="I11" s="356" t="s">
        <v>188</v>
      </c>
      <c r="J11" s="356" t="s">
        <v>188</v>
      </c>
      <c r="K11" s="356" t="s">
        <v>188</v>
      </c>
      <c r="L11" s="356" t="s">
        <v>188</v>
      </c>
      <c r="M11" s="91"/>
      <c r="O11" s="72"/>
    </row>
    <row r="12" customHeight="1" ht="21">
      <c r="A12" s="72"/>
      <c r="C12" s="115"/>
      <c r="D12" s="295"/>
      <c r="E12" s="145" t="s">
        <v>111</v>
      </c>
      <c r="F12" s="93" t="s">
        <v>13</v>
      </c>
      <c r="G12" s="356" t="s">
        <v>188</v>
      </c>
      <c r="H12" s="356" t="s">
        <v>188</v>
      </c>
      <c r="I12" s="356" t="s">
        <v>188</v>
      </c>
      <c r="J12" s="356" t="s">
        <v>188</v>
      </c>
      <c r="K12" s="356" t="s">
        <v>188</v>
      </c>
      <c r="L12" s="356" t="s">
        <v>188</v>
      </c>
      <c r="M12" s="91"/>
      <c r="O12" s="72"/>
    </row>
    <row r="13" customHeight="1" ht="21">
      <c r="A13" s="72"/>
      <c r="C13" s="115"/>
      <c r="D13" s="125" t="s">
        <v>112</v>
      </c>
      <c r="E13" s="146"/>
      <c r="F13" s="93" t="s">
        <v>13</v>
      </c>
      <c r="G13" s="356" t="s">
        <v>188</v>
      </c>
      <c r="H13" s="356" t="s">
        <v>188</v>
      </c>
      <c r="I13" s="356" t="s">
        <v>188</v>
      </c>
      <c r="J13" s="356" t="s">
        <v>188</v>
      </c>
      <c r="K13" s="356" t="s">
        <v>188</v>
      </c>
      <c r="L13" s="356" t="s">
        <v>188</v>
      </c>
      <c r="M13" s="91"/>
      <c r="O13" s="72"/>
    </row>
    <row r="14" customHeight="1" ht="21">
      <c r="A14" s="72"/>
      <c r="C14" s="115"/>
      <c r="D14" s="297" t="s">
        <v>113</v>
      </c>
      <c r="E14" s="298"/>
      <c r="F14" s="93" t="s">
        <v>13</v>
      </c>
      <c r="G14" s="356" t="s">
        <v>188</v>
      </c>
      <c r="H14" s="356" t="s">
        <v>188</v>
      </c>
      <c r="I14" s="356" t="s">
        <v>188</v>
      </c>
      <c r="J14" s="356" t="s">
        <v>188</v>
      </c>
      <c r="K14" s="356" t="s">
        <v>188</v>
      </c>
      <c r="L14" s="356" t="s">
        <v>188</v>
      </c>
      <c r="M14" s="91"/>
      <c r="O14" s="72"/>
    </row>
    <row r="15" customHeight="1" ht="21">
      <c r="A15" s="72"/>
      <c r="C15" s="115"/>
      <c r="D15" s="324" t="s">
        <v>114</v>
      </c>
      <c r="E15" s="147" t="s">
        <v>115</v>
      </c>
      <c r="F15" s="93" t="s">
        <v>13</v>
      </c>
      <c r="G15" s="356" t="s">
        <v>188</v>
      </c>
      <c r="H15" s="356" t="s">
        <v>188</v>
      </c>
      <c r="I15" s="356" t="s">
        <v>188</v>
      </c>
      <c r="J15" s="356" t="s">
        <v>188</v>
      </c>
      <c r="K15" s="356" t="s">
        <v>188</v>
      </c>
      <c r="L15" s="356" t="s">
        <v>188</v>
      </c>
      <c r="M15" s="91"/>
      <c r="O15" s="72"/>
    </row>
    <row r="16" customHeight="1" ht="21">
      <c r="A16" s="72"/>
      <c r="C16" s="115"/>
      <c r="D16" s="325"/>
      <c r="E16" s="148" t="s">
        <v>116</v>
      </c>
      <c r="F16" s="93" t="s">
        <v>13</v>
      </c>
      <c r="G16" s="356" t="s">
        <v>188</v>
      </c>
      <c r="H16" s="356" t="s">
        <v>188</v>
      </c>
      <c r="I16" s="356" t="s">
        <v>188</v>
      </c>
      <c r="J16" s="356" t="s">
        <v>188</v>
      </c>
      <c r="K16" s="356" t="s">
        <v>188</v>
      </c>
      <c r="L16" s="356" t="s">
        <v>188</v>
      </c>
      <c r="M16" s="91"/>
      <c r="O16" s="72"/>
    </row>
    <row r="17" customHeight="1" ht="21">
      <c r="A17" s="72"/>
      <c r="B17" s="96"/>
      <c r="C17" s="118"/>
      <c r="D17" s="326" t="s">
        <v>90</v>
      </c>
      <c r="E17" s="149" t="s">
        <v>117</v>
      </c>
      <c r="F17" s="93" t="s">
        <v>13</v>
      </c>
      <c r="G17" s="356" t="s">
        <v>188</v>
      </c>
      <c r="H17" s="356" t="s">
        <v>188</v>
      </c>
      <c r="I17" s="356" t="s">
        <v>188</v>
      </c>
      <c r="J17" s="356" t="s">
        <v>188</v>
      </c>
      <c r="K17" s="356" t="s">
        <v>188</v>
      </c>
      <c r="L17" s="356" t="s">
        <v>188</v>
      </c>
      <c r="M17" s="99"/>
      <c r="N17" s="96"/>
      <c r="O17" s="100"/>
    </row>
    <row r="18" customHeight="1" ht="21">
      <c r="A18" s="72"/>
      <c r="C18" s="115"/>
      <c r="D18" s="297" t="s">
        <v>118</v>
      </c>
      <c r="E18" s="298"/>
      <c r="F18" s="93" t="s">
        <v>13</v>
      </c>
      <c r="G18" s="94" t="s">
        <v>25</v>
      </c>
      <c r="H18" s="356" t="s">
        <v>188</v>
      </c>
      <c r="I18" s="356" t="s">
        <v>188</v>
      </c>
      <c r="J18" s="356" t="s">
        <v>188</v>
      </c>
      <c r="K18" s="356" t="s">
        <v>188</v>
      </c>
      <c r="L18" s="105" t="s">
        <v>25</v>
      </c>
      <c r="M18" s="91"/>
      <c r="O18" s="72"/>
    </row>
    <row r="19" customHeight="1" ht="21">
      <c r="A19" s="72"/>
      <c r="C19" s="115"/>
      <c r="D19" s="324" t="s">
        <v>119</v>
      </c>
      <c r="E19" s="147" t="s">
        <v>84</v>
      </c>
      <c r="F19" s="93" t="s">
        <v>13</v>
      </c>
      <c r="G19" s="356" t="s">
        <v>188</v>
      </c>
      <c r="H19" s="356" t="s">
        <v>188</v>
      </c>
      <c r="I19" s="356" t="s">
        <v>188</v>
      </c>
      <c r="J19" s="356" t="s">
        <v>188</v>
      </c>
      <c r="K19" s="356" t="s">
        <v>188</v>
      </c>
      <c r="L19" s="356" t="s">
        <v>188</v>
      </c>
      <c r="M19" s="91"/>
      <c r="O19" s="72"/>
    </row>
    <row r="20" customHeight="1" ht="21">
      <c r="A20" s="72"/>
      <c r="C20" s="115"/>
      <c r="D20" s="325"/>
      <c r="E20" s="148" t="s">
        <v>82</v>
      </c>
      <c r="F20" s="93" t="s">
        <v>13</v>
      </c>
      <c r="G20" s="356" t="s">
        <v>188</v>
      </c>
      <c r="H20" s="356" t="s">
        <v>188</v>
      </c>
      <c r="I20" s="356" t="s">
        <v>188</v>
      </c>
      <c r="J20" s="356" t="s">
        <v>188</v>
      </c>
      <c r="K20" s="356" t="s">
        <v>188</v>
      </c>
      <c r="L20" s="356" t="s">
        <v>188</v>
      </c>
      <c r="M20" s="91"/>
      <c r="O20" s="72"/>
    </row>
    <row r="21" customHeight="1" ht="21">
      <c r="A21" s="72"/>
      <c r="C21" s="115"/>
      <c r="D21" s="325"/>
      <c r="E21" s="148" t="s">
        <v>70</v>
      </c>
      <c r="F21" s="93" t="s">
        <v>13</v>
      </c>
      <c r="G21" s="94" t="s">
        <v>25</v>
      </c>
      <c r="H21" s="356" t="s">
        <v>188</v>
      </c>
      <c r="I21" s="356" t="s">
        <v>188</v>
      </c>
      <c r="J21" s="356" t="s">
        <v>188</v>
      </c>
      <c r="K21" s="356" t="s">
        <v>188</v>
      </c>
      <c r="L21" s="356" t="s">
        <v>188</v>
      </c>
      <c r="M21" s="91"/>
      <c r="O21" s="72"/>
    </row>
    <row r="22" customHeight="1" ht="21">
      <c r="A22" s="72"/>
      <c r="C22" s="115"/>
      <c r="D22" s="326" t="s">
        <v>99</v>
      </c>
      <c r="E22" s="149" t="s">
        <v>68</v>
      </c>
      <c r="F22" s="93" t="s">
        <v>13</v>
      </c>
      <c r="G22" s="356" t="s">
        <v>188</v>
      </c>
      <c r="H22" s="356" t="s">
        <v>188</v>
      </c>
      <c r="I22" s="356" t="s">
        <v>188</v>
      </c>
      <c r="J22" s="356" t="s">
        <v>188</v>
      </c>
      <c r="K22" s="356" t="s">
        <v>188</v>
      </c>
      <c r="L22" s="356" t="s">
        <v>188</v>
      </c>
      <c r="M22" s="91"/>
      <c r="O22" s="72"/>
    </row>
    <row r="23" customHeight="1" ht="21">
      <c r="A23" s="72"/>
      <c r="C23" s="115"/>
      <c r="D23" s="299" t="s">
        <v>120</v>
      </c>
      <c r="E23" s="124" t="s">
        <v>70</v>
      </c>
      <c r="F23" s="93" t="s">
        <v>13</v>
      </c>
      <c r="G23" s="356" t="s">
        <v>188</v>
      </c>
      <c r="H23" s="356" t="s">
        <v>188</v>
      </c>
      <c r="I23" s="356" t="s">
        <v>188</v>
      </c>
      <c r="J23" s="356" t="s">
        <v>188</v>
      </c>
      <c r="K23" s="356" t="s">
        <v>188</v>
      </c>
      <c r="L23" s="356" t="s">
        <v>188</v>
      </c>
      <c r="M23" s="91"/>
      <c r="O23" s="72"/>
    </row>
    <row r="24" customHeight="1" ht="21">
      <c r="A24" s="72"/>
      <c r="C24" s="115"/>
      <c r="D24" s="296"/>
      <c r="E24" s="126" t="s">
        <v>68</v>
      </c>
      <c r="F24" s="93" t="s">
        <v>13</v>
      </c>
      <c r="G24" s="356" t="s">
        <v>188</v>
      </c>
      <c r="H24" s="356" t="s">
        <v>188</v>
      </c>
      <c r="I24" s="356" t="s">
        <v>188</v>
      </c>
      <c r="J24" s="356" t="s">
        <v>188</v>
      </c>
      <c r="K24" s="356" t="s">
        <v>188</v>
      </c>
      <c r="L24" s="356" t="s">
        <v>188</v>
      </c>
      <c r="M24" s="91"/>
      <c r="O24" s="72"/>
    </row>
    <row r="25" customHeight="1" ht="21">
      <c r="A25" s="72"/>
      <c r="C25" s="115"/>
      <c r="D25" s="299" t="s">
        <v>121</v>
      </c>
      <c r="E25" s="124" t="s">
        <v>122</v>
      </c>
      <c r="F25" s="93" t="s">
        <v>13</v>
      </c>
      <c r="G25" s="356" t="s">
        <v>188</v>
      </c>
      <c r="H25" s="356" t="s">
        <v>188</v>
      </c>
      <c r="I25" s="356" t="s">
        <v>188</v>
      </c>
      <c r="J25" s="356" t="s">
        <v>188</v>
      </c>
      <c r="K25" s="356" t="s">
        <v>188</v>
      </c>
      <c r="L25" s="356" t="s">
        <v>188</v>
      </c>
      <c r="M25" s="91"/>
      <c r="O25" s="72"/>
    </row>
    <row r="26" customHeight="1" ht="21">
      <c r="A26" s="72"/>
      <c r="C26" s="115"/>
      <c r="D26" s="296"/>
      <c r="E26" s="126" t="s">
        <v>123</v>
      </c>
      <c r="F26" s="93" t="s">
        <v>13</v>
      </c>
      <c r="G26" s="94" t="s">
        <v>25</v>
      </c>
      <c r="H26" s="356" t="s">
        <v>188</v>
      </c>
      <c r="I26" s="356" t="s">
        <v>188</v>
      </c>
      <c r="J26" s="356" t="s">
        <v>188</v>
      </c>
      <c r="K26" s="356" t="s">
        <v>188</v>
      </c>
      <c r="L26" s="356" t="s">
        <v>188</v>
      </c>
      <c r="M26" s="91"/>
      <c r="O26" s="72"/>
    </row>
    <row r="27" customHeight="1" ht="21">
      <c r="A27" s="72"/>
      <c r="C27" s="115"/>
      <c r="D27" s="127" t="s">
        <v>76</v>
      </c>
      <c r="E27" s="150"/>
      <c r="F27" s="93" t="s">
        <v>13</v>
      </c>
      <c r="G27" s="356" t="s">
        <v>188</v>
      </c>
      <c r="H27" s="356" t="s">
        <v>188</v>
      </c>
      <c r="I27" s="356" t="s">
        <v>188</v>
      </c>
      <c r="J27" s="356" t="s">
        <v>188</v>
      </c>
      <c r="K27" s="356" t="s">
        <v>188</v>
      </c>
      <c r="L27" s="356" t="s">
        <v>188</v>
      </c>
      <c r="M27" s="91"/>
      <c r="O27" s="72"/>
    </row>
    <row r="28" customHeight="1" ht="21">
      <c r="A28" s="72"/>
      <c r="C28" s="115"/>
      <c r="D28" s="119" t="s">
        <v>77</v>
      </c>
      <c r="E28" s="151"/>
      <c r="F28" s="93" t="s">
        <v>13</v>
      </c>
      <c r="G28" s="356" t="s">
        <v>188</v>
      </c>
      <c r="H28" s="356" t="s">
        <v>188</v>
      </c>
      <c r="I28" s="356" t="s">
        <v>188</v>
      </c>
      <c r="J28" s="356" t="s">
        <v>188</v>
      </c>
      <c r="K28" s="356" t="s">
        <v>188</v>
      </c>
      <c r="L28" s="356" t="s">
        <v>188</v>
      </c>
      <c r="M28" s="91"/>
      <c r="O28" s="72"/>
    </row>
    <row r="29" customHeight="1" ht="21">
      <c r="A29" s="72"/>
      <c r="C29" s="115"/>
      <c r="D29" s="297" t="s">
        <v>124</v>
      </c>
      <c r="E29" s="298"/>
      <c r="F29" s="93" t="s">
        <v>13</v>
      </c>
      <c r="G29" s="356" t="s">
        <v>188</v>
      </c>
      <c r="H29" s="356" t="s">
        <v>188</v>
      </c>
      <c r="I29" s="356" t="s">
        <v>188</v>
      </c>
      <c r="J29" s="356" t="s">
        <v>188</v>
      </c>
      <c r="K29" s="105" t="s">
        <v>25</v>
      </c>
      <c r="L29" s="356" t="s">
        <v>188</v>
      </c>
      <c r="M29" s="91"/>
      <c r="O29" s="72"/>
    </row>
    <row r="30" customHeight="1" ht="21">
      <c r="A30" s="72"/>
      <c r="C30" s="115"/>
      <c r="D30" s="282" t="s">
        <v>125</v>
      </c>
      <c r="E30" s="282"/>
      <c r="F30" s="282"/>
      <c r="G30" s="283" t="s">
        <v>126</v>
      </c>
      <c r="H30" s="284"/>
      <c r="I30" s="284"/>
      <c r="J30" s="284"/>
      <c r="K30" s="284"/>
      <c r="L30" s="284"/>
      <c r="M30" s="91"/>
      <c r="O30" s="72"/>
    </row>
    <row r="31" customHeight="1" ht="28">
      <c r="A31" s="72"/>
      <c r="C31" s="115"/>
      <c r="D31" s="130" t="s">
        <v>6</v>
      </c>
      <c r="E31" s="87"/>
      <c r="F31" s="88" t="s">
        <v>7</v>
      </c>
      <c r="G31" s="88">
        <v>180</v>
      </c>
      <c r="H31" s="88">
        <v>200</v>
      </c>
      <c r="I31" s="88">
        <v>230</v>
      </c>
      <c r="J31" s="90">
        <v>250</v>
      </c>
      <c r="K31" s="90">
        <v>280</v>
      </c>
      <c r="L31" s="90">
        <v>300</v>
      </c>
      <c r="M31" s="91"/>
      <c r="O31" s="72"/>
    </row>
    <row r="32" customHeight="1" ht="21">
      <c r="A32" s="72"/>
      <c r="C32" s="115"/>
      <c r="D32" s="127" t="s">
        <v>127</v>
      </c>
      <c r="E32" s="150"/>
      <c r="F32" s="93" t="s">
        <v>13</v>
      </c>
      <c r="G32" s="356" t="s">
        <v>188</v>
      </c>
      <c r="H32" s="356" t="s">
        <v>188</v>
      </c>
      <c r="I32" s="356" t="s">
        <v>188</v>
      </c>
      <c r="J32" s="356" t="s">
        <v>188</v>
      </c>
      <c r="K32" s="105" t="s">
        <v>25</v>
      </c>
      <c r="L32" s="356" t="s">
        <v>188</v>
      </c>
      <c r="M32" s="91"/>
      <c r="O32" s="72"/>
    </row>
    <row r="33" customHeight="1" ht="21">
      <c r="A33" s="72"/>
      <c r="C33" s="115"/>
      <c r="D33" s="324" t="s">
        <v>128</v>
      </c>
      <c r="E33" s="147" t="s">
        <v>129</v>
      </c>
      <c r="F33" s="93" t="s">
        <v>13</v>
      </c>
      <c r="G33" s="105" t="s">
        <v>188</v>
      </c>
      <c r="H33" s="327"/>
      <c r="I33" s="351" t="s">
        <v>188</v>
      </c>
      <c r="J33" s="357"/>
      <c r="K33" s="351" t="s">
        <v>188</v>
      </c>
      <c r="L33" s="357"/>
      <c r="M33" s="91"/>
      <c r="O33" s="72"/>
    </row>
    <row r="34" customHeight="1" ht="21">
      <c r="A34" s="72"/>
      <c r="C34" s="115"/>
      <c r="D34" s="325"/>
      <c r="E34" s="148" t="s">
        <v>130</v>
      </c>
      <c r="F34" s="93" t="s">
        <v>13</v>
      </c>
      <c r="G34" s="351" t="s">
        <v>188</v>
      </c>
      <c r="H34" s="357"/>
      <c r="I34" s="351" t="s">
        <v>188</v>
      </c>
      <c r="J34" s="357"/>
      <c r="K34" s="351" t="s">
        <v>188</v>
      </c>
      <c r="L34" s="357"/>
      <c r="M34" s="91"/>
      <c r="O34" s="72"/>
    </row>
    <row r="35" customHeight="1" ht="21">
      <c r="A35" s="72"/>
      <c r="C35" s="115"/>
      <c r="D35" s="325"/>
      <c r="E35" s="148" t="s">
        <v>131</v>
      </c>
      <c r="F35" s="93" t="s">
        <v>13</v>
      </c>
      <c r="G35" s="351" t="s">
        <v>188</v>
      </c>
      <c r="H35" s="357"/>
      <c r="I35" s="351" t="s">
        <v>188</v>
      </c>
      <c r="J35" s="357"/>
      <c r="K35" s="351" t="s">
        <v>188</v>
      </c>
      <c r="L35" s="357"/>
      <c r="M35" s="91"/>
      <c r="O35" s="72"/>
    </row>
    <row r="36" customHeight="1" ht="21">
      <c r="A36" s="72"/>
      <c r="C36" s="115"/>
      <c r="D36" s="325"/>
      <c r="E36" s="148" t="s">
        <v>132</v>
      </c>
      <c r="F36" s="93" t="s">
        <v>13</v>
      </c>
      <c r="G36" s="351" t="s">
        <v>188</v>
      </c>
      <c r="H36" s="357"/>
      <c r="I36" s="351" t="s">
        <v>188</v>
      </c>
      <c r="J36" s="357"/>
      <c r="K36" s="351" t="s">
        <v>188</v>
      </c>
      <c r="L36" s="357"/>
      <c r="M36" s="91"/>
      <c r="O36" s="72"/>
    </row>
    <row r="37" customHeight="1" ht="21">
      <c r="A37" s="72"/>
      <c r="C37" s="115"/>
      <c r="D37" s="326" t="s">
        <v>94</v>
      </c>
      <c r="E37" s="149" t="s">
        <v>133</v>
      </c>
      <c r="F37" s="93" t="s">
        <v>13</v>
      </c>
      <c r="G37" s="351" t="s">
        <v>188</v>
      </c>
      <c r="H37" s="357"/>
      <c r="I37" s="351" t="s">
        <v>188</v>
      </c>
      <c r="J37" s="357"/>
      <c r="K37" s="351" t="s">
        <v>188</v>
      </c>
      <c r="L37" s="357"/>
      <c r="M37" s="91"/>
      <c r="O37" s="72"/>
    </row>
    <row r="38" customHeight="1" ht="21">
      <c r="A38" s="72"/>
      <c r="C38" s="115"/>
      <c r="D38" s="152" t="s">
        <v>79</v>
      </c>
      <c r="E38" s="153"/>
      <c r="F38" s="93" t="s">
        <v>13</v>
      </c>
      <c r="G38" s="356" t="s">
        <v>188</v>
      </c>
      <c r="H38" s="356" t="s">
        <v>188</v>
      </c>
      <c r="I38" s="356" t="s">
        <v>188</v>
      </c>
      <c r="J38" s="356" t="s">
        <v>188</v>
      </c>
      <c r="K38" s="356" t="s">
        <v>188</v>
      </c>
      <c r="L38" s="356" t="s">
        <v>188</v>
      </c>
      <c r="M38" s="91"/>
      <c r="O38" s="72"/>
    </row>
    <row r="39" customHeight="1" ht="21" hidden="1">
      <c r="A39" s="72"/>
      <c r="C39" s="115"/>
      <c r="D39" s="299" t="s">
        <v>134</v>
      </c>
      <c r="E39" s="154" t="s">
        <v>135</v>
      </c>
      <c r="F39" s="93" t="s">
        <v>13</v>
      </c>
      <c r="G39" s="356" t="s">
        <v>188</v>
      </c>
      <c r="H39" s="356" t="s">
        <v>188</v>
      </c>
      <c r="I39" s="356" t="s">
        <v>188</v>
      </c>
      <c r="J39" s="356" t="s">
        <v>188</v>
      </c>
      <c r="K39" s="356" t="s">
        <v>188</v>
      </c>
      <c r="L39" s="356" t="s">
        <v>188</v>
      </c>
      <c r="M39" s="91"/>
      <c r="O39" s="72"/>
    </row>
    <row r="40" customHeight="1" ht="21">
      <c r="A40" s="72"/>
      <c r="C40" s="115"/>
      <c r="D40" s="295"/>
      <c r="E40" s="120" t="s">
        <v>136</v>
      </c>
      <c r="F40" s="93" t="s">
        <v>13</v>
      </c>
      <c r="G40" s="356" t="s">
        <v>188</v>
      </c>
      <c r="H40" s="356" t="s">
        <v>188</v>
      </c>
      <c r="I40" s="356" t="s">
        <v>188</v>
      </c>
      <c r="J40" s="356" t="s">
        <v>188</v>
      </c>
      <c r="K40" s="356" t="s">
        <v>188</v>
      </c>
      <c r="L40" s="356" t="s">
        <v>188</v>
      </c>
      <c r="M40" s="91"/>
      <c r="O40" s="72"/>
    </row>
    <row r="41" customHeight="1" ht="21">
      <c r="A41" s="72"/>
      <c r="C41" s="115"/>
      <c r="D41" s="295"/>
      <c r="E41" s="120" t="s">
        <v>137</v>
      </c>
      <c r="F41" s="93" t="s">
        <v>13</v>
      </c>
      <c r="G41" s="356" t="s">
        <v>188</v>
      </c>
      <c r="H41" s="356" t="s">
        <v>188</v>
      </c>
      <c r="I41" s="356" t="s">
        <v>188</v>
      </c>
      <c r="J41" s="356" t="s">
        <v>188</v>
      </c>
      <c r="K41" s="356" t="s">
        <v>188</v>
      </c>
      <c r="L41" s="356" t="s">
        <v>188</v>
      </c>
      <c r="M41" s="91"/>
      <c r="O41" s="72"/>
    </row>
    <row r="42" customHeight="1" ht="21">
      <c r="A42" s="72"/>
      <c r="C42" s="115"/>
      <c r="D42" s="296"/>
      <c r="E42" s="126" t="s">
        <v>138</v>
      </c>
      <c r="F42" s="93" t="s">
        <v>13</v>
      </c>
      <c r="G42" s="356" t="s">
        <v>188</v>
      </c>
      <c r="H42" s="356" t="s">
        <v>188</v>
      </c>
      <c r="I42" s="356" t="s">
        <v>188</v>
      </c>
      <c r="J42" s="356" t="s">
        <v>188</v>
      </c>
      <c r="K42" s="356" t="s">
        <v>188</v>
      </c>
      <c r="L42" s="356" t="s">
        <v>188</v>
      </c>
      <c r="M42" s="91"/>
      <c r="O42" s="72"/>
    </row>
    <row r="43" customHeight="1" ht="21" hidden="1">
      <c r="A43" s="72"/>
      <c r="C43" s="115"/>
      <c r="D43" s="127" t="s">
        <v>139</v>
      </c>
      <c r="E43" s="150"/>
      <c r="F43" s="93" t="s">
        <v>13</v>
      </c>
      <c r="G43" s="356" t="s">
        <v>188</v>
      </c>
      <c r="H43" s="356" t="s">
        <v>188</v>
      </c>
      <c r="I43" s="356" t="s">
        <v>188</v>
      </c>
      <c r="J43" s="356" t="s">
        <v>188</v>
      </c>
      <c r="K43" s="356" t="s">
        <v>188</v>
      </c>
      <c r="L43" s="356" t="s">
        <v>188</v>
      </c>
      <c r="M43" s="91"/>
      <c r="O43" s="72"/>
    </row>
    <row r="44" customHeight="1" ht="21">
      <c r="A44" s="72"/>
      <c r="C44" s="115"/>
      <c r="D44" s="299" t="s">
        <v>140</v>
      </c>
      <c r="E44" s="124" t="s">
        <v>141</v>
      </c>
      <c r="F44" s="93" t="s">
        <v>13</v>
      </c>
      <c r="G44" s="356" t="s">
        <v>188</v>
      </c>
      <c r="H44" s="356" t="s">
        <v>188</v>
      </c>
      <c r="I44" s="356" t="s">
        <v>188</v>
      </c>
      <c r="J44" s="356" t="s">
        <v>188</v>
      </c>
      <c r="K44" s="356" t="s">
        <v>188</v>
      </c>
      <c r="L44" s="356" t="s">
        <v>188</v>
      </c>
      <c r="M44" s="91"/>
      <c r="O44" s="72"/>
    </row>
    <row r="45" customHeight="1" ht="21">
      <c r="A45" s="72"/>
      <c r="C45" s="115"/>
      <c r="D45" s="296"/>
      <c r="E45" s="126" t="s">
        <v>142</v>
      </c>
      <c r="F45" s="93" t="s">
        <v>13</v>
      </c>
      <c r="G45" s="356" t="s">
        <v>188</v>
      </c>
      <c r="H45" s="356" t="s">
        <v>188</v>
      </c>
      <c r="I45" s="356" t="s">
        <v>188</v>
      </c>
      <c r="J45" s="356" t="s">
        <v>188</v>
      </c>
      <c r="K45" s="356" t="s">
        <v>188</v>
      </c>
      <c r="L45" s="356" t="s">
        <v>188</v>
      </c>
      <c r="M45" s="91"/>
      <c r="O45" s="72"/>
    </row>
    <row r="46" customHeight="1" ht="21">
      <c r="A46" s="72"/>
      <c r="C46" s="115"/>
      <c r="D46" s="297" t="s">
        <v>143</v>
      </c>
      <c r="E46" s="298"/>
      <c r="F46" s="93" t="s">
        <v>13</v>
      </c>
      <c r="G46" s="356" t="s">
        <v>188</v>
      </c>
      <c r="H46" s="356" t="s">
        <v>188</v>
      </c>
      <c r="I46" s="356" t="s">
        <v>188</v>
      </c>
      <c r="J46" s="356" t="s">
        <v>188</v>
      </c>
      <c r="K46" s="105" t="s">
        <v>25</v>
      </c>
      <c r="L46" s="356" t="s">
        <v>188</v>
      </c>
      <c r="M46" s="91"/>
      <c r="O46" s="72"/>
    </row>
    <row r="47" customHeight="1" ht="21">
      <c r="A47" s="72"/>
      <c r="C47" s="115"/>
      <c r="D47" s="297" t="s">
        <v>38</v>
      </c>
      <c r="E47" s="298"/>
      <c r="F47" s="93" t="s">
        <v>13</v>
      </c>
      <c r="G47" s="285">
        <v>787</v>
      </c>
      <c r="H47" s="328"/>
      <c r="I47" s="328"/>
      <c r="J47" s="328"/>
      <c r="K47" s="328"/>
      <c r="L47" s="328"/>
      <c r="M47" s="91"/>
      <c r="O47" s="72"/>
    </row>
    <row r="48" customHeight="1" ht="21">
      <c r="A48" s="72"/>
      <c r="C48" s="115"/>
      <c r="D48" s="282" t="s">
        <v>144</v>
      </c>
      <c r="E48" s="282"/>
      <c r="F48" s="282"/>
      <c r="G48" s="283" t="s">
        <v>108</v>
      </c>
      <c r="H48" s="284"/>
      <c r="I48" s="284"/>
      <c r="J48" s="284"/>
      <c r="K48" s="284"/>
      <c r="L48" s="284"/>
      <c r="M48" s="91"/>
      <c r="O48" s="72"/>
    </row>
    <row r="49" customHeight="1" ht="28">
      <c r="A49" s="72"/>
      <c r="C49" s="115"/>
      <c r="D49" s="130" t="s">
        <v>6</v>
      </c>
      <c r="E49" s="87"/>
      <c r="F49" s="88" t="s">
        <v>7</v>
      </c>
      <c r="G49" s="88">
        <v>130</v>
      </c>
      <c r="H49" s="88">
        <v>150</v>
      </c>
      <c r="I49" s="88">
        <v>180</v>
      </c>
      <c r="J49" s="90">
        <v>200</v>
      </c>
      <c r="K49" s="90">
        <v>230</v>
      </c>
      <c r="L49" s="90">
        <v>250</v>
      </c>
      <c r="M49" s="91"/>
      <c r="O49" s="72"/>
    </row>
    <row r="50" customHeight="1" ht="21">
      <c r="A50" s="72"/>
      <c r="B50" s="96"/>
      <c r="C50" s="118"/>
      <c r="D50" s="294" t="s">
        <v>145</v>
      </c>
      <c r="E50" s="329"/>
      <c r="F50" s="93" t="s">
        <v>13</v>
      </c>
      <c r="G50" s="356" t="s">
        <v>188</v>
      </c>
      <c r="H50" s="356" t="s">
        <v>188</v>
      </c>
      <c r="I50" s="356" t="s">
        <v>188</v>
      </c>
      <c r="J50" s="356" t="s">
        <v>188</v>
      </c>
      <c r="K50" s="356" t="s">
        <v>188</v>
      </c>
      <c r="L50" s="356" t="s">
        <v>188</v>
      </c>
      <c r="M50" s="99"/>
      <c r="N50" s="96"/>
      <c r="O50" s="100"/>
    </row>
    <row r="51" customHeight="1" ht="21">
      <c r="A51" s="72"/>
      <c r="C51" s="86"/>
      <c r="D51" s="297" t="s">
        <v>146</v>
      </c>
      <c r="E51" s="298"/>
      <c r="F51" s="93" t="s">
        <v>13</v>
      </c>
      <c r="G51" s="94" t="s">
        <v>25</v>
      </c>
      <c r="H51" s="356" t="s">
        <v>188</v>
      </c>
      <c r="I51" s="356" t="s">
        <v>188</v>
      </c>
      <c r="J51" s="356" t="s">
        <v>188</v>
      </c>
      <c r="K51" s="105" t="s">
        <v>25</v>
      </c>
      <c r="L51" s="356" t="s">
        <v>188</v>
      </c>
      <c r="M51" s="155"/>
      <c r="O51" s="100"/>
    </row>
    <row r="52" customHeight="1" ht="21">
      <c r="A52" s="72"/>
      <c r="C52" s="115"/>
      <c r="D52" s="282" t="s">
        <v>147</v>
      </c>
      <c r="E52" s="282"/>
      <c r="F52" s="282"/>
      <c r="G52" s="283" t="s">
        <v>148</v>
      </c>
      <c r="H52" s="284"/>
      <c r="I52" s="284"/>
      <c r="J52" s="284"/>
      <c r="K52" s="284"/>
      <c r="L52" s="284"/>
      <c r="M52" s="91"/>
      <c r="O52" s="72"/>
    </row>
    <row r="53" customHeight="1" ht="28">
      <c r="A53" s="72"/>
      <c r="C53" s="115"/>
      <c r="D53" s="130" t="s">
        <v>6</v>
      </c>
      <c r="E53" s="87"/>
      <c r="F53" s="88" t="s">
        <v>7</v>
      </c>
      <c r="G53" s="89" t="s">
        <v>149</v>
      </c>
      <c r="H53" s="88" t="s">
        <v>150</v>
      </c>
      <c r="I53" s="88" t="s">
        <v>151</v>
      </c>
      <c r="J53" s="90" t="s">
        <v>152</v>
      </c>
      <c r="K53" s="90" t="s">
        <v>153</v>
      </c>
      <c r="L53" s="90" t="s">
        <v>154</v>
      </c>
      <c r="M53" s="91"/>
      <c r="O53" s="72"/>
    </row>
    <row r="54" customHeight="1" ht="21">
      <c r="A54" s="72"/>
      <c r="C54" s="115"/>
      <c r="D54" s="119" t="s">
        <v>155</v>
      </c>
      <c r="E54" s="156"/>
      <c r="F54" s="157" t="s">
        <v>13</v>
      </c>
      <c r="G54" s="356" t="s">
        <v>188</v>
      </c>
      <c r="H54" s="356" t="s">
        <v>188</v>
      </c>
      <c r="I54" s="356" t="s">
        <v>188</v>
      </c>
      <c r="J54" s="356" t="s">
        <v>188</v>
      </c>
      <c r="K54" s="356" t="s">
        <v>188</v>
      </c>
      <c r="L54" s="356" t="s">
        <v>188</v>
      </c>
      <c r="M54" s="91"/>
      <c r="O54" s="72"/>
    </row>
    <row r="55" customHeight="1" ht="28">
      <c r="A55" s="72"/>
      <c r="C55" s="86"/>
      <c r="D55" s="159"/>
      <c r="E55" s="159"/>
      <c r="F55" s="160"/>
      <c r="G55" s="161" t="s">
        <v>156</v>
      </c>
      <c r="H55" s="162" t="s">
        <v>157</v>
      </c>
      <c r="I55" s="162" t="s">
        <v>158</v>
      </c>
      <c r="J55" s="163" t="s">
        <v>159</v>
      </c>
      <c r="K55" s="163" t="s">
        <v>160</v>
      </c>
      <c r="L55" s="163" t="s">
        <v>161</v>
      </c>
      <c r="M55" s="155"/>
      <c r="O55" s="72"/>
    </row>
    <row r="56" customHeight="1" ht="21">
      <c r="A56" s="72"/>
      <c r="C56" s="86"/>
      <c r="D56" s="122" t="s">
        <v>162</v>
      </c>
      <c r="E56" s="164"/>
      <c r="F56" s="157" t="s">
        <v>13</v>
      </c>
      <c r="G56" s="356" t="s">
        <v>188</v>
      </c>
      <c r="H56" s="356" t="s">
        <v>188</v>
      </c>
      <c r="I56" s="356" t="s">
        <v>188</v>
      </c>
      <c r="J56" s="356" t="s">
        <v>188</v>
      </c>
      <c r="K56" s="356" t="s">
        <v>188</v>
      </c>
      <c r="L56" s="356" t="s">
        <v>188</v>
      </c>
      <c r="M56" s="155"/>
      <c r="O56" s="72"/>
    </row>
    <row r="57" customHeight="1" ht="6">
      <c r="A57" s="72"/>
      <c r="C57" s="300"/>
      <c r="D57" s="301"/>
      <c r="E57" s="301"/>
      <c r="F57" s="301"/>
      <c r="G57" s="301"/>
      <c r="H57" s="301"/>
      <c r="I57" s="301"/>
      <c r="J57" s="301"/>
      <c r="K57" s="301"/>
      <c r="L57" s="301"/>
      <c r="M57" s="302"/>
      <c r="O57" s="72"/>
    </row>
    <row r="58" customHeight="1" ht="4">
      <c r="A58" s="72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O58" s="72"/>
    </row>
    <row r="59" ht="12">
      <c r="A59" s="72"/>
      <c r="C59" s="318" t="s">
        <v>87</v>
      </c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O59" s="72"/>
    </row>
    <row r="60" customHeight="1" ht="3">
      <c r="A60" s="72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O60" s="72"/>
    </row>
    <row r="61" customHeight="1" ht="3" hidden="1">
      <c r="A61" s="72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O61" s="72"/>
    </row>
    <row r="62" customHeight="1" ht="3" hidden="1">
      <c r="A62" s="72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O62" s="72"/>
    </row>
    <row r="63" customHeight="1" ht="3" hidden="1">
      <c r="A63" s="72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O63" s="72"/>
    </row>
    <row r="64" customHeight="1" ht="3" hidden="1">
      <c r="A64" s="72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O64" s="72"/>
    </row>
    <row r="65" customHeight="1" ht="3" hidden="1">
      <c r="A65" s="72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O65" s="72"/>
    </row>
    <row r="66" customHeight="1" ht="3" hidden="1">
      <c r="A66" s="72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O66" s="72"/>
    </row>
    <row r="67" customHeight="1" ht="3" hidden="1">
      <c r="A67" s="72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O67" s="72"/>
    </row>
    <row r="68" customHeight="1" ht="3" hidden="1">
      <c r="A68" s="72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O68" s="72"/>
    </row>
    <row r="69" customHeight="1" ht="3" hidden="1">
      <c r="A69" s="72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O69" s="72"/>
    </row>
    <row r="70" customHeight="1" ht="3" hidden="1">
      <c r="A70" s="72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O70" s="72"/>
    </row>
    <row r="71" customHeight="1" ht="3" hidden="1">
      <c r="A71" s="72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O71" s="72"/>
    </row>
    <row r="72" customHeight="1" ht="3" hidden="1">
      <c r="A72" s="72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O72" s="72"/>
    </row>
    <row r="73" customHeight="1" ht="3" hidden="1">
      <c r="A73" s="72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O73" s="72"/>
    </row>
    <row r="74" customHeight="1" ht="3" hidden="1">
      <c r="A74" s="72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O74" s="72"/>
    </row>
    <row r="75" customHeight="1" ht="3" hidden="1">
      <c r="A75" s="72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O75" s="72"/>
    </row>
    <row r="76" customHeight="1" ht="3" hidden="1">
      <c r="A76" s="72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O76" s="72"/>
    </row>
    <row r="77" customHeight="1" ht="3" hidden="1">
      <c r="A77" s="72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O77" s="72"/>
    </row>
    <row r="78" customHeight="1" ht="3" hidden="1">
      <c r="A78" s="72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O78" s="72"/>
    </row>
    <row r="79" customHeight="1" ht="3" hidden="1">
      <c r="A79" s="72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O79" s="72"/>
    </row>
    <row r="80" customHeight="1" ht="3" hidden="1">
      <c r="A80" s="72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O80" s="72"/>
    </row>
    <row r="81" customHeight="1" ht="3" hidden="1">
      <c r="A81" s="72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O81" s="72"/>
    </row>
    <row r="82" customHeight="1" ht="3" hidden="1">
      <c r="A82" s="72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O82" s="72"/>
    </row>
    <row r="83" customHeight="1" ht="3" hidden="1">
      <c r="A83" s="72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O83" s="72"/>
    </row>
    <row r="84" customHeight="1" ht="3" hidden="1">
      <c r="A84" s="72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O84" s="72"/>
    </row>
    <row r="85" customHeight="1" ht="3" hidden="1">
      <c r="A85" s="72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O85" s="72"/>
    </row>
    <row r="86" customHeight="1" ht="3" hidden="1">
      <c r="A86" s="72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O86" s="72"/>
    </row>
    <row r="87" customHeight="1" ht="3" hidden="1">
      <c r="A87" s="72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O87" s="72"/>
    </row>
    <row r="88" customHeight="1" ht="3" hidden="1">
      <c r="A88" s="72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O88" s="72"/>
    </row>
    <row r="89" customHeight="1" ht="3" hidden="1">
      <c r="A89" s="72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O89" s="72"/>
    </row>
    <row r="90" customHeight="1" ht="3" hidden="1">
      <c r="A90" s="72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O90" s="72"/>
    </row>
    <row r="91" customHeight="1" ht="12">
      <c r="A91" s="72"/>
      <c r="C91" s="129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O91" s="100"/>
      <c r="P91" s="96"/>
    </row>
    <row r="92" customHeight="1" ht="6">
      <c r="A92" s="72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O92" s="100"/>
      <c r="P92" s="96"/>
    </row>
    <row r="93" ht="12">
      <c r="A93" s="72"/>
      <c r="O93" s="72"/>
    </row>
    <row r="94" customHeight="1" ht="7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customHeight="1" ht="12" hidden="1"/>
    <row r="96" customHeight="1" ht="12" hidden="1"/>
    <row r="97" customHeight="1" ht="12" hidden="1"/>
    <row r="98" customHeight="1" ht="12" hidden="1"/>
    <row r="99" customHeight="1" ht="12" hidden="1"/>
    <row r="100" customHeight="1" ht="12" hidden="1"/>
    <row r="101" customHeight="1" ht="12" hidden="1"/>
    <row r="102" customHeight="1" ht="12" hidden="1"/>
    <row r="103" customHeight="1" ht="12" hidden="1"/>
    <row r="104" customHeight="1" ht="12" hidden="1"/>
    <row r="105" customHeight="1" ht="12" hidden="1"/>
    <row r="106" customHeight="1" ht="12" hidden="1"/>
    <row r="107" customHeight="1" ht="12" hidden="1"/>
    <row r="108" customHeight="1" ht="12" hidden="1"/>
    <row r="109" customHeight="1" ht="12" hidden="1"/>
    <row r="110" customHeight="1" ht="12" hidden="1"/>
    <row r="111" customHeight="1" ht="12" hidden="1"/>
    <row r="112" customHeight="1" ht="12" hidden="1"/>
    <row r="113" customHeight="1" ht="12" hidden="1"/>
    <row r="114" customHeight="1" ht="12" hidden="1"/>
    <row r="115" customHeight="1" ht="12" hidden="1"/>
    <row r="116" customHeight="1" ht="12" hidden="1"/>
    <row r="117" customHeight="1" ht="12" hidden="1"/>
    <row r="118" customHeight="1" ht="12" hidden="1"/>
    <row r="119" customHeight="1" ht="12" hidden="1"/>
    <row r="120" customHeight="1" ht="12" hidden="1"/>
    <row r="121" customHeight="1" ht="12" hidden="1"/>
    <row r="122" customHeight="1" ht="12" hidden="1"/>
    <row r="123" customHeight="1" ht="12" hidden="1"/>
    <row r="124" customHeight="1" ht="12" hidden="1"/>
    <row r="125" customHeight="1" ht="12" hidden="1"/>
    <row r="126" customHeight="1" ht="12" hidden="1"/>
    <row r="127" customHeight="1" ht="12" hidden="1"/>
    <row r="128" customHeight="1" ht="12" hidden="1"/>
    <row r="129" customHeight="1" ht="12" hidden="1"/>
    <row r="130" customHeight="1" ht="12" hidden="1"/>
    <row r="131" customHeight="1" ht="12" hidden="1"/>
    <row r="132" customHeight="1" ht="12" hidden="1"/>
    <row r="133" customHeight="1" ht="12" hidden="1"/>
    <row r="134" customHeight="1" ht="12" hidden="1"/>
    <row r="135" customHeight="1" ht="12" hidden="1"/>
    <row r="136" customHeight="1" ht="12" hidden="1"/>
    <row r="137" customHeight="1" ht="23" hidden="1"/>
    <row r="138" customHeight="1" ht="12" hidden="1"/>
    <row r="139" customHeight="1" ht="12" hidden="1"/>
    <row r="140" customHeight="1" ht="12" hidden="1"/>
    <row r="141" customHeight="1" ht="12" hidden="1"/>
    <row r="142" customHeight="1" ht="12" hidden="1"/>
    <row r="143" customHeight="1" ht="12" hidden="1"/>
    <row r="144" customHeight="1" ht="12" hidden="1"/>
    <row r="145" customHeight="1" ht="12" hidden="1"/>
    <row r="146" customHeight="1" ht="12" hidden="1"/>
    <row r="147" customHeight="1" ht="12" hidden="1"/>
    <row r="148" customHeight="1" ht="12" hidden="1"/>
    <row r="149" customHeight="1" ht="0" hidden="1"/>
  </sheetData>
  <mergeCells count="43">
    <mergeCell ref="D6:L6"/>
    <mergeCell ref="I8:M8"/>
    <mergeCell ref="D9:F9"/>
    <mergeCell ref="G9:L9"/>
    <mergeCell ref="D11:D12"/>
    <mergeCell ref="D14:E14"/>
    <mergeCell ref="D15:D17"/>
    <mergeCell ref="D18:E18"/>
    <mergeCell ref="D19:D22"/>
    <mergeCell ref="D23:D24"/>
    <mergeCell ref="D25:D26"/>
    <mergeCell ref="D29:E29"/>
    <mergeCell ref="D30:F30"/>
    <mergeCell ref="G30:L30"/>
    <mergeCell ref="D33:D37"/>
    <mergeCell ref="G33:H33"/>
    <mergeCell ref="I33:J33"/>
    <mergeCell ref="K33:L33"/>
    <mergeCell ref="G34:H34"/>
    <mergeCell ref="I34:J34"/>
    <mergeCell ref="K34:L34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D39:D42"/>
    <mergeCell ref="D44:D45"/>
    <mergeCell ref="D46:E46"/>
    <mergeCell ref="D47:E47"/>
    <mergeCell ref="G47:L47"/>
    <mergeCell ref="D48:F48"/>
    <mergeCell ref="G48:L48"/>
    <mergeCell ref="D50:E50"/>
    <mergeCell ref="D51:E51"/>
    <mergeCell ref="D52:F52"/>
    <mergeCell ref="G52:L52"/>
    <mergeCell ref="C57:M57"/>
    <mergeCell ref="C59:M59"/>
  </mergeCells>
  <printOptions horizontalCentered="1"/>
  <pageMargins left="0.787402" right="0.787402" top="0.393701" bottom="0.393701" header="0" footer="0"/>
  <pageSetup paperSize="9" scale="61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A8D08D"/>
    <pageSetUpPr fitToPage="1"/>
  </sheetPr>
  <sheetViews>
    <sheetView workbookViewId="0" topLeftCell="A1" showGridLines="false" view="normal" zoomScaleSheetLayoutView="100" tabSelected="1">
      <selection activeCell="D7" activeCellId="0" sqref="D7"/>
    </sheetView>
  </sheetViews>
  <sheetFormatPr defaultRowHeight="15" outlineLevelRow="0" outlineLevelCol="0" zeroHeight="true" defaultColWidth="9.140625"/>
  <cols>
    <col min="1" max="1" width="1.42578125" customWidth="1" style="73"/>
    <col min="2" max="2" width="1.42578125" customWidth="1" style="73"/>
    <col min="3" max="3" width="1.42578125" customWidth="1" style="73"/>
    <col min="4" max="4" width="37.7109375" customWidth="1" style="73"/>
    <col min="5" max="5" width="35.28515625" customWidth="1" style="73"/>
    <col min="6" max="6" width="7.28515625" customWidth="1" style="73"/>
    <col min="7" max="7" width="11.21875" customWidth="1" style="73"/>
    <col min="8" max="8" width="12.21875" customWidth="1" style="73"/>
    <col min="9" max="9" width="11.77734375" customWidth="1" style="73"/>
    <col min="10" max="10" width="12.6640625" customWidth="1" style="73"/>
    <col min="11" max="11" width="12.109375" customWidth="1" style="73"/>
    <col min="12" max="12" width="12.6640625" customWidth="1" style="73"/>
    <col min="13" max="13" width="11.6640625" customWidth="1" style="73"/>
    <col min="14" max="14" width="11.109375" customWidth="1" style="73"/>
    <col min="15" max="15" width="1.42578125" customWidth="1" style="73"/>
    <col min="16" max="16" width="1.42578125" customWidth="1" style="73"/>
    <col min="17" max="17" width="1.42578125" customWidth="1" style="73"/>
    <col min="18" max="18" width="9.140625" customWidth="1" style="73" hidden="1"/>
    <col min="19" max="19" width="8.77734375" style="73" hidden="1"/>
    <col min="20" max="20" width="8.77734375" style="73" hidden="1"/>
    <col min="21" max="21" width="8.77734375" style="73" hidden="1"/>
    <col min="22" max="16384" width="9.140625" style="73"/>
  </cols>
  <sheetData>
    <row r="1" customHeight="1" ht="7">
      <c r="A1" s="70"/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customHeight="1" ht="7">
      <c r="A2" s="72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Q2" s="72"/>
    </row>
    <row r="3" customHeight="1" ht="70">
      <c r="A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Q3" s="72"/>
    </row>
    <row r="4" customHeight="1" ht="3" hidden="1">
      <c r="A4" s="72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Q4" s="72"/>
    </row>
    <row r="5" customHeight="1" ht="3">
      <c r="A5" s="72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Q5" s="72"/>
    </row>
    <row r="6" customHeight="1" ht="27" customFormat="1" s="76">
      <c r="A6" s="75"/>
      <c r="D6" s="78" t="s">
        <v>191</v>
      </c>
      <c r="E6" s="304"/>
      <c r="F6" s="304"/>
      <c r="G6" s="304"/>
      <c r="H6" s="304"/>
      <c r="I6" s="304"/>
      <c r="J6" s="304"/>
      <c r="K6" s="304"/>
      <c r="L6" s="304"/>
      <c r="M6" s="304"/>
      <c r="N6" s="78"/>
      <c r="O6" s="111"/>
      <c r="Q6" s="75"/>
    </row>
    <row r="7" customHeight="1" ht="6" customFormat="1" s="76">
      <c r="A7" s="75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Q7" s="75"/>
    </row>
    <row r="8" customFormat="1" s="76">
      <c r="A8" s="75"/>
      <c r="D8" s="77" t="s">
        <v>1</v>
      </c>
      <c r="E8" s="78"/>
      <c r="F8" s="78"/>
      <c r="G8" s="323" t="s">
        <v>2</v>
      </c>
      <c r="H8" s="323"/>
      <c r="I8" s="323"/>
      <c r="J8" s="323"/>
      <c r="K8" s="323"/>
      <c r="L8" s="323"/>
      <c r="M8" s="323"/>
      <c r="N8" s="323"/>
      <c r="O8" s="323"/>
      <c r="Q8" s="75"/>
    </row>
    <row r="9" customHeight="1" ht="21">
      <c r="A9" s="72"/>
      <c r="C9" s="114"/>
      <c r="D9" s="279" t="s">
        <v>107</v>
      </c>
      <c r="E9" s="279"/>
      <c r="F9" s="279"/>
      <c r="G9" s="280" t="s">
        <v>108</v>
      </c>
      <c r="H9" s="280"/>
      <c r="I9" s="281"/>
      <c r="J9" s="281"/>
      <c r="K9" s="281"/>
      <c r="L9" s="281"/>
      <c r="M9" s="331"/>
      <c r="N9" s="165"/>
      <c r="O9" s="85"/>
      <c r="Q9" s="72"/>
    </row>
    <row r="10" customHeight="1" ht="30">
      <c r="A10" s="72"/>
      <c r="C10" s="115"/>
      <c r="D10" s="332" t="s">
        <v>6</v>
      </c>
      <c r="E10" s="333"/>
      <c r="F10" s="336" t="s">
        <v>7</v>
      </c>
      <c r="G10" s="338">
        <v>130</v>
      </c>
      <c r="H10" s="339"/>
      <c r="I10" s="338">
        <v>150</v>
      </c>
      <c r="J10" s="339"/>
      <c r="K10" s="338">
        <v>200</v>
      </c>
      <c r="L10" s="339"/>
      <c r="M10" s="338">
        <v>250</v>
      </c>
      <c r="N10" s="340"/>
      <c r="O10" s="91"/>
      <c r="Q10" s="72"/>
    </row>
    <row r="11" customHeight="1" ht="30">
      <c r="A11" s="72"/>
      <c r="C11" s="115"/>
      <c r="D11" s="334"/>
      <c r="E11" s="335"/>
      <c r="F11" s="337"/>
      <c r="G11" s="166" t="s">
        <v>164</v>
      </c>
      <c r="H11" s="167" t="s">
        <v>165</v>
      </c>
      <c r="I11" s="166" t="s">
        <v>164</v>
      </c>
      <c r="J11" s="167" t="s">
        <v>165</v>
      </c>
      <c r="K11" s="166" t="s">
        <v>164</v>
      </c>
      <c r="L11" s="167" t="s">
        <v>165</v>
      </c>
      <c r="M11" s="166" t="s">
        <v>164</v>
      </c>
      <c r="N11" s="168" t="s">
        <v>165</v>
      </c>
      <c r="O11" s="91"/>
      <c r="Q11" s="72"/>
    </row>
    <row r="12" customHeight="1" ht="21">
      <c r="A12" s="72"/>
      <c r="C12" s="115"/>
      <c r="D12" s="294" t="s">
        <v>109</v>
      </c>
      <c r="E12" s="116" t="s">
        <v>110</v>
      </c>
      <c r="F12" s="157" t="s">
        <v>13</v>
      </c>
      <c r="G12" s="169" t="s">
        <v>189</v>
      </c>
      <c r="H12" s="170" t="s">
        <v>188</v>
      </c>
      <c r="I12" s="358" t="s">
        <v>189</v>
      </c>
      <c r="J12" s="359" t="s">
        <v>188</v>
      </c>
      <c r="K12" s="358" t="s">
        <v>189</v>
      </c>
      <c r="L12" s="359" t="s">
        <v>188</v>
      </c>
      <c r="M12" s="358" t="s">
        <v>189</v>
      </c>
      <c r="N12" s="359" t="s">
        <v>188</v>
      </c>
      <c r="O12" s="91"/>
      <c r="Q12" s="72"/>
    </row>
    <row r="13" customHeight="1" ht="21">
      <c r="A13" s="72"/>
      <c r="C13" s="115"/>
      <c r="D13" s="295"/>
      <c r="E13" s="145" t="s">
        <v>111</v>
      </c>
      <c r="F13" s="93" t="s">
        <v>13</v>
      </c>
      <c r="G13" s="173" t="s">
        <v>189</v>
      </c>
      <c r="H13" s="174" t="s">
        <v>25</v>
      </c>
      <c r="I13" s="358" t="s">
        <v>189</v>
      </c>
      <c r="J13" s="359" t="s">
        <v>188</v>
      </c>
      <c r="K13" s="358" t="s">
        <v>189</v>
      </c>
      <c r="L13" s="359" t="s">
        <v>188</v>
      </c>
      <c r="M13" s="358" t="s">
        <v>189</v>
      </c>
      <c r="N13" s="359" t="s">
        <v>188</v>
      </c>
      <c r="O13" s="91"/>
      <c r="Q13" s="72"/>
    </row>
    <row r="14" customHeight="1" ht="21">
      <c r="A14" s="72"/>
      <c r="C14" s="115"/>
      <c r="D14" s="125" t="s">
        <v>112</v>
      </c>
      <c r="E14" s="146"/>
      <c r="F14" s="93" t="s">
        <v>13</v>
      </c>
      <c r="G14" s="358" t="s">
        <v>189</v>
      </c>
      <c r="H14" s="359" t="s">
        <v>188</v>
      </c>
      <c r="I14" s="358" t="s">
        <v>189</v>
      </c>
      <c r="J14" s="359" t="s">
        <v>188</v>
      </c>
      <c r="K14" s="358" t="s">
        <v>189</v>
      </c>
      <c r="L14" s="359" t="s">
        <v>188</v>
      </c>
      <c r="M14" s="358" t="s">
        <v>189</v>
      </c>
      <c r="N14" s="359" t="s">
        <v>188</v>
      </c>
      <c r="O14" s="91"/>
      <c r="Q14" s="72"/>
    </row>
    <row r="15" customHeight="1" ht="21">
      <c r="A15" s="72"/>
      <c r="C15" s="115"/>
      <c r="D15" s="324" t="s">
        <v>114</v>
      </c>
      <c r="E15" s="147" t="s">
        <v>115</v>
      </c>
      <c r="F15" s="93" t="s">
        <v>13</v>
      </c>
      <c r="G15" s="358" t="s">
        <v>189</v>
      </c>
      <c r="H15" s="359" t="s">
        <v>188</v>
      </c>
      <c r="I15" s="358" t="s">
        <v>189</v>
      </c>
      <c r="J15" s="359" t="s">
        <v>188</v>
      </c>
      <c r="K15" s="358" t="s">
        <v>189</v>
      </c>
      <c r="L15" s="359" t="s">
        <v>188</v>
      </c>
      <c r="M15" s="358" t="s">
        <v>189</v>
      </c>
      <c r="N15" s="359" t="s">
        <v>188</v>
      </c>
      <c r="O15" s="91"/>
      <c r="Q15" s="72"/>
    </row>
    <row r="16" customHeight="1" ht="21">
      <c r="A16" s="72"/>
      <c r="C16" s="115"/>
      <c r="D16" s="325"/>
      <c r="E16" s="148" t="s">
        <v>116</v>
      </c>
      <c r="F16" s="93" t="s">
        <v>13</v>
      </c>
      <c r="G16" s="358" t="s">
        <v>189</v>
      </c>
      <c r="H16" s="359" t="s">
        <v>188</v>
      </c>
      <c r="I16" s="358" t="s">
        <v>189</v>
      </c>
      <c r="J16" s="359" t="s">
        <v>188</v>
      </c>
      <c r="K16" s="358" t="s">
        <v>189</v>
      </c>
      <c r="L16" s="359" t="s">
        <v>188</v>
      </c>
      <c r="M16" s="358" t="s">
        <v>189</v>
      </c>
      <c r="N16" s="359" t="s">
        <v>188</v>
      </c>
      <c r="O16" s="91"/>
      <c r="Q16" s="72"/>
    </row>
    <row r="17" customHeight="1" ht="21">
      <c r="A17" s="72"/>
      <c r="B17" s="96"/>
      <c r="C17" s="118"/>
      <c r="D17" s="326" t="s">
        <v>90</v>
      </c>
      <c r="E17" s="149" t="s">
        <v>117</v>
      </c>
      <c r="F17" s="93" t="s">
        <v>13</v>
      </c>
      <c r="G17" s="358" t="s">
        <v>189</v>
      </c>
      <c r="H17" s="359" t="s">
        <v>188</v>
      </c>
      <c r="I17" s="358" t="s">
        <v>189</v>
      </c>
      <c r="J17" s="359" t="s">
        <v>188</v>
      </c>
      <c r="K17" s="358" t="s">
        <v>189</v>
      </c>
      <c r="L17" s="359" t="s">
        <v>188</v>
      </c>
      <c r="M17" s="358" t="s">
        <v>189</v>
      </c>
      <c r="N17" s="359" t="s">
        <v>188</v>
      </c>
      <c r="O17" s="99"/>
      <c r="P17" s="96"/>
      <c r="Q17" s="100"/>
    </row>
    <row r="18" customHeight="1" ht="21">
      <c r="A18" s="72"/>
      <c r="C18" s="115"/>
      <c r="D18" s="125" t="s">
        <v>166</v>
      </c>
      <c r="E18" s="124"/>
      <c r="F18" s="93" t="s">
        <v>13</v>
      </c>
      <c r="G18" s="360" t="s">
        <v>189</v>
      </c>
      <c r="H18" s="361" t="s">
        <v>25</v>
      </c>
      <c r="I18" s="358" t="s">
        <v>189</v>
      </c>
      <c r="J18" s="359" t="s">
        <v>188</v>
      </c>
      <c r="K18" s="358" t="s">
        <v>189</v>
      </c>
      <c r="L18" s="359" t="s">
        <v>188</v>
      </c>
      <c r="M18" s="358" t="s">
        <v>189</v>
      </c>
      <c r="N18" s="359" t="s">
        <v>188</v>
      </c>
      <c r="O18" s="91"/>
      <c r="Q18" s="72"/>
    </row>
    <row r="19" customHeight="1" ht="21">
      <c r="A19" s="72"/>
      <c r="C19" s="115"/>
      <c r="D19" s="324" t="s">
        <v>119</v>
      </c>
      <c r="E19" s="147" t="s">
        <v>84</v>
      </c>
      <c r="F19" s="93" t="s">
        <v>13</v>
      </c>
      <c r="G19" s="358" t="s">
        <v>189</v>
      </c>
      <c r="H19" s="359" t="s">
        <v>188</v>
      </c>
      <c r="I19" s="358" t="s">
        <v>189</v>
      </c>
      <c r="J19" s="359" t="s">
        <v>188</v>
      </c>
      <c r="K19" s="358" t="s">
        <v>189</v>
      </c>
      <c r="L19" s="359" t="s">
        <v>188</v>
      </c>
      <c r="M19" s="358" t="s">
        <v>189</v>
      </c>
      <c r="N19" s="359" t="s">
        <v>188</v>
      </c>
      <c r="O19" s="91"/>
      <c r="Q19" s="72"/>
    </row>
    <row r="20" customHeight="1" ht="21">
      <c r="A20" s="72"/>
      <c r="C20" s="115"/>
      <c r="D20" s="325"/>
      <c r="E20" s="148" t="s">
        <v>82</v>
      </c>
      <c r="F20" s="93" t="s">
        <v>13</v>
      </c>
      <c r="G20" s="358" t="s">
        <v>189</v>
      </c>
      <c r="H20" s="359" t="s">
        <v>188</v>
      </c>
      <c r="I20" s="358" t="s">
        <v>189</v>
      </c>
      <c r="J20" s="359" t="s">
        <v>188</v>
      </c>
      <c r="K20" s="358" t="s">
        <v>189</v>
      </c>
      <c r="L20" s="359" t="s">
        <v>188</v>
      </c>
      <c r="M20" s="341" t="s">
        <v>25</v>
      </c>
      <c r="N20" s="342"/>
      <c r="O20" s="91"/>
      <c r="Q20" s="72"/>
    </row>
    <row r="21" customHeight="1" ht="21">
      <c r="A21" s="72"/>
      <c r="C21" s="115"/>
      <c r="D21" s="325"/>
      <c r="E21" s="148" t="s">
        <v>70</v>
      </c>
      <c r="F21" s="93" t="s">
        <v>13</v>
      </c>
      <c r="G21" s="360" t="s">
        <v>189</v>
      </c>
      <c r="H21" s="361" t="s">
        <v>25</v>
      </c>
      <c r="I21" s="358" t="s">
        <v>189</v>
      </c>
      <c r="J21" s="359" t="s">
        <v>188</v>
      </c>
      <c r="K21" s="358" t="s">
        <v>189</v>
      </c>
      <c r="L21" s="359" t="s">
        <v>188</v>
      </c>
      <c r="M21" s="360" t="s">
        <v>189</v>
      </c>
      <c r="N21" s="361" t="s">
        <v>25</v>
      </c>
      <c r="O21" s="91"/>
      <c r="Q21" s="72"/>
    </row>
    <row r="22" customHeight="1" ht="21">
      <c r="A22" s="72"/>
      <c r="C22" s="115"/>
      <c r="D22" s="326" t="s">
        <v>99</v>
      </c>
      <c r="E22" s="149" t="s">
        <v>68</v>
      </c>
      <c r="F22" s="93" t="s">
        <v>13</v>
      </c>
      <c r="G22" s="358" t="s">
        <v>189</v>
      </c>
      <c r="H22" s="359" t="s">
        <v>188</v>
      </c>
      <c r="I22" s="360" t="s">
        <v>189</v>
      </c>
      <c r="J22" s="361" t="s">
        <v>25</v>
      </c>
      <c r="K22" s="358" t="s">
        <v>189</v>
      </c>
      <c r="L22" s="359" t="s">
        <v>188</v>
      </c>
      <c r="M22" s="360" t="s">
        <v>189</v>
      </c>
      <c r="N22" s="361" t="s">
        <v>25</v>
      </c>
      <c r="O22" s="91"/>
      <c r="Q22" s="72"/>
    </row>
    <row r="23" customHeight="1" ht="21">
      <c r="A23" s="72"/>
      <c r="C23" s="115"/>
      <c r="D23" s="299" t="s">
        <v>120</v>
      </c>
      <c r="E23" s="124" t="s">
        <v>70</v>
      </c>
      <c r="F23" s="93" t="s">
        <v>13</v>
      </c>
      <c r="G23" s="360" t="s">
        <v>189</v>
      </c>
      <c r="H23" s="361" t="s">
        <v>25</v>
      </c>
      <c r="I23" s="360" t="s">
        <v>189</v>
      </c>
      <c r="J23" s="361" t="s">
        <v>25</v>
      </c>
      <c r="K23" s="360" t="s">
        <v>189</v>
      </c>
      <c r="L23" s="361" t="s">
        <v>25</v>
      </c>
      <c r="M23" s="360" t="s">
        <v>189</v>
      </c>
      <c r="N23" s="361" t="s">
        <v>25</v>
      </c>
      <c r="O23" s="91"/>
      <c r="Q23" s="72"/>
    </row>
    <row r="24" customHeight="1" ht="21">
      <c r="A24" s="72"/>
      <c r="C24" s="115"/>
      <c r="D24" s="296"/>
      <c r="E24" s="126" t="s">
        <v>68</v>
      </c>
      <c r="F24" s="93" t="s">
        <v>13</v>
      </c>
      <c r="G24" s="360" t="s">
        <v>189</v>
      </c>
      <c r="H24" s="361" t="s">
        <v>25</v>
      </c>
      <c r="I24" s="358" t="s">
        <v>189</v>
      </c>
      <c r="J24" s="359" t="s">
        <v>188</v>
      </c>
      <c r="K24" s="360" t="s">
        <v>189</v>
      </c>
      <c r="L24" s="361" t="s">
        <v>25</v>
      </c>
      <c r="M24" s="360" t="s">
        <v>189</v>
      </c>
      <c r="N24" s="361" t="s">
        <v>25</v>
      </c>
      <c r="O24" s="91"/>
      <c r="Q24" s="72"/>
    </row>
    <row r="25" customHeight="1" ht="21">
      <c r="A25" s="72"/>
      <c r="C25" s="115"/>
      <c r="D25" s="297" t="s">
        <v>167</v>
      </c>
      <c r="E25" s="298"/>
      <c r="F25" s="93" t="s">
        <v>13</v>
      </c>
      <c r="G25" s="358" t="s">
        <v>189</v>
      </c>
      <c r="H25" s="359" t="s">
        <v>188</v>
      </c>
      <c r="I25" s="358" t="s">
        <v>189</v>
      </c>
      <c r="J25" s="359" t="s">
        <v>188</v>
      </c>
      <c r="K25" s="358" t="s">
        <v>189</v>
      </c>
      <c r="L25" s="359" t="s">
        <v>188</v>
      </c>
      <c r="M25" s="358" t="s">
        <v>189</v>
      </c>
      <c r="N25" s="359" t="s">
        <v>188</v>
      </c>
      <c r="O25" s="91"/>
      <c r="Q25" s="72"/>
    </row>
    <row r="26" customHeight="1" ht="21">
      <c r="A26" s="72"/>
      <c r="C26" s="115"/>
      <c r="D26" s="127" t="s">
        <v>76</v>
      </c>
      <c r="E26" s="150"/>
      <c r="F26" s="93" t="s">
        <v>13</v>
      </c>
      <c r="G26" s="358" t="s">
        <v>189</v>
      </c>
      <c r="H26" s="359" t="s">
        <v>188</v>
      </c>
      <c r="I26" s="358" t="s">
        <v>189</v>
      </c>
      <c r="J26" s="359" t="s">
        <v>188</v>
      </c>
      <c r="K26" s="358" t="s">
        <v>189</v>
      </c>
      <c r="L26" s="359" t="s">
        <v>188</v>
      </c>
      <c r="M26" s="358" t="s">
        <v>189</v>
      </c>
      <c r="N26" s="359" t="s">
        <v>188</v>
      </c>
      <c r="O26" s="91"/>
      <c r="Q26" s="72"/>
    </row>
    <row r="27" customHeight="1" ht="21">
      <c r="A27" s="72"/>
      <c r="C27" s="115"/>
      <c r="D27" s="127" t="s">
        <v>77</v>
      </c>
      <c r="E27" s="150"/>
      <c r="F27" s="93" t="s">
        <v>13</v>
      </c>
      <c r="G27" s="358" t="s">
        <v>189</v>
      </c>
      <c r="H27" s="359" t="s">
        <v>188</v>
      </c>
      <c r="I27" s="358" t="s">
        <v>189</v>
      </c>
      <c r="J27" s="359" t="s">
        <v>188</v>
      </c>
      <c r="K27" s="358" t="s">
        <v>189</v>
      </c>
      <c r="L27" s="359" t="s">
        <v>188</v>
      </c>
      <c r="M27" s="358" t="s">
        <v>189</v>
      </c>
      <c r="N27" s="359" t="s">
        <v>188</v>
      </c>
      <c r="O27" s="91"/>
      <c r="Q27" s="72"/>
    </row>
    <row r="28" customHeight="1" ht="21">
      <c r="A28" s="72"/>
      <c r="B28" s="96"/>
      <c r="C28" s="118"/>
      <c r="D28" s="127" t="s">
        <v>168</v>
      </c>
      <c r="E28" s="179"/>
      <c r="F28" s="93" t="s">
        <v>13</v>
      </c>
      <c r="G28" s="358" t="s">
        <v>189</v>
      </c>
      <c r="H28" s="359" t="s">
        <v>188</v>
      </c>
      <c r="I28" s="358" t="s">
        <v>189</v>
      </c>
      <c r="J28" s="359" t="s">
        <v>188</v>
      </c>
      <c r="K28" s="358" t="s">
        <v>189</v>
      </c>
      <c r="L28" s="359" t="s">
        <v>188</v>
      </c>
      <c r="M28" s="358" t="s">
        <v>189</v>
      </c>
      <c r="N28" s="359" t="s">
        <v>188</v>
      </c>
      <c r="O28" s="99"/>
      <c r="P28" s="96"/>
      <c r="Q28" s="100"/>
    </row>
    <row r="29" customHeight="1" ht="21">
      <c r="A29" s="72"/>
      <c r="C29" s="115"/>
      <c r="D29" s="282" t="s">
        <v>125</v>
      </c>
      <c r="E29" s="282"/>
      <c r="F29" s="282"/>
      <c r="G29" s="283" t="s">
        <v>126</v>
      </c>
      <c r="H29" s="283"/>
      <c r="I29" s="284"/>
      <c r="J29" s="284"/>
      <c r="K29" s="284"/>
      <c r="L29" s="284"/>
      <c r="M29" s="343"/>
      <c r="N29" s="181"/>
      <c r="O29" s="91"/>
      <c r="Q29" s="72"/>
    </row>
    <row r="30" customHeight="1" ht="30">
      <c r="A30" s="72"/>
      <c r="C30" s="115"/>
      <c r="D30" s="332" t="s">
        <v>6</v>
      </c>
      <c r="E30" s="333"/>
      <c r="F30" s="336" t="s">
        <v>7</v>
      </c>
      <c r="G30" s="338">
        <v>180</v>
      </c>
      <c r="H30" s="339"/>
      <c r="I30" s="338">
        <v>200</v>
      </c>
      <c r="J30" s="339"/>
      <c r="K30" s="338">
        <v>250</v>
      </c>
      <c r="L30" s="339"/>
      <c r="M30" s="338">
        <v>300</v>
      </c>
      <c r="N30" s="340"/>
      <c r="O30" s="91"/>
      <c r="Q30" s="72"/>
    </row>
    <row r="31" customHeight="1" ht="30">
      <c r="A31" s="72"/>
      <c r="C31" s="115"/>
      <c r="D31" s="334"/>
      <c r="E31" s="335"/>
      <c r="F31" s="337"/>
      <c r="G31" s="166" t="s">
        <v>164</v>
      </c>
      <c r="H31" s="167" t="s">
        <v>165</v>
      </c>
      <c r="I31" s="166" t="s">
        <v>164</v>
      </c>
      <c r="J31" s="167" t="s">
        <v>165</v>
      </c>
      <c r="K31" s="166" t="s">
        <v>164</v>
      </c>
      <c r="L31" s="167" t="s">
        <v>165</v>
      </c>
      <c r="M31" s="166" t="s">
        <v>164</v>
      </c>
      <c r="N31" s="168" t="s">
        <v>165</v>
      </c>
      <c r="O31" s="91"/>
      <c r="Q31" s="72"/>
    </row>
    <row r="32" customHeight="1" ht="21">
      <c r="A32" s="72"/>
      <c r="C32" s="115"/>
      <c r="D32" s="325" t="s">
        <v>128</v>
      </c>
      <c r="E32" s="182" t="s">
        <v>130</v>
      </c>
      <c r="F32" s="157" t="s">
        <v>13</v>
      </c>
      <c r="G32" s="183"/>
      <c r="H32" s="358" t="s">
        <v>189</v>
      </c>
      <c r="I32" s="359" t="s">
        <v>188</v>
      </c>
      <c r="J32" s="186"/>
      <c r="K32" s="360" t="s">
        <v>189</v>
      </c>
      <c r="L32" s="361" t="s">
        <v>25</v>
      </c>
      <c r="M32" s="360" t="s">
        <v>189</v>
      </c>
      <c r="N32" s="361" t="s">
        <v>25</v>
      </c>
      <c r="O32" s="91"/>
      <c r="Q32" s="72"/>
    </row>
    <row r="33" customHeight="1" ht="21">
      <c r="A33" s="72"/>
      <c r="C33" s="115"/>
      <c r="D33" s="325"/>
      <c r="E33" s="148" t="s">
        <v>131</v>
      </c>
      <c r="F33" s="93" t="s">
        <v>13</v>
      </c>
      <c r="G33" s="187"/>
      <c r="H33" s="358" t="s">
        <v>189</v>
      </c>
      <c r="I33" s="359" t="s">
        <v>188</v>
      </c>
      <c r="J33" s="189"/>
      <c r="K33" s="358" t="s">
        <v>189</v>
      </c>
      <c r="L33" s="359" t="s">
        <v>188</v>
      </c>
      <c r="M33" s="190" t="s">
        <v>169</v>
      </c>
      <c r="N33" s="176" t="s">
        <v>188</v>
      </c>
      <c r="O33" s="91"/>
      <c r="Q33" s="72"/>
    </row>
    <row r="34" customHeight="1" ht="21">
      <c r="A34" s="72"/>
      <c r="C34" s="115"/>
      <c r="D34" s="325"/>
      <c r="E34" s="148" t="s">
        <v>132</v>
      </c>
      <c r="F34" s="93" t="s">
        <v>13</v>
      </c>
      <c r="H34" s="358" t="s">
        <v>189</v>
      </c>
      <c r="I34" s="359" t="s">
        <v>188</v>
      </c>
      <c r="K34" s="358" t="s">
        <v>189</v>
      </c>
      <c r="L34" s="359" t="s">
        <v>188</v>
      </c>
      <c r="M34" s="358" t="s">
        <v>189</v>
      </c>
      <c r="N34" s="359" t="s">
        <v>188</v>
      </c>
      <c r="O34" s="91"/>
      <c r="Q34" s="72"/>
    </row>
    <row r="35" customHeight="1" ht="21">
      <c r="A35" s="72"/>
      <c r="C35" s="115"/>
      <c r="D35" s="326"/>
      <c r="E35" s="149" t="s">
        <v>133</v>
      </c>
      <c r="F35" s="93" t="s">
        <v>13</v>
      </c>
      <c r="G35" s="187"/>
      <c r="H35" s="358" t="s">
        <v>189</v>
      </c>
      <c r="I35" s="359" t="s">
        <v>188</v>
      </c>
      <c r="J35" s="193"/>
      <c r="K35" s="358" t="s">
        <v>189</v>
      </c>
      <c r="L35" s="359" t="s">
        <v>188</v>
      </c>
      <c r="M35" s="358" t="s">
        <v>189</v>
      </c>
      <c r="N35" s="359" t="s">
        <v>188</v>
      </c>
      <c r="O35" s="91"/>
      <c r="Q35" s="72"/>
    </row>
    <row r="36" customHeight="1" ht="21">
      <c r="A36" s="72"/>
      <c r="C36" s="115"/>
      <c r="D36" s="127" t="s">
        <v>79</v>
      </c>
      <c r="E36" s="92"/>
      <c r="F36" s="93" t="s">
        <v>13</v>
      </c>
      <c r="G36" s="358" t="s">
        <v>189</v>
      </c>
      <c r="H36" s="359" t="s">
        <v>188</v>
      </c>
      <c r="I36" s="358" t="s">
        <v>189</v>
      </c>
      <c r="J36" s="359" t="s">
        <v>188</v>
      </c>
      <c r="K36" s="358" t="s">
        <v>189</v>
      </c>
      <c r="L36" s="359" t="s">
        <v>188</v>
      </c>
      <c r="M36" s="358" t="s">
        <v>189</v>
      </c>
      <c r="N36" s="359" t="s">
        <v>188</v>
      </c>
      <c r="O36" s="91"/>
      <c r="Q36" s="72"/>
    </row>
    <row r="37" customHeight="1" ht="21">
      <c r="A37" s="72"/>
      <c r="C37" s="115"/>
      <c r="D37" s="299" t="s">
        <v>134</v>
      </c>
      <c r="E37" s="154" t="s">
        <v>135</v>
      </c>
      <c r="F37" s="93" t="s">
        <v>13</v>
      </c>
      <c r="G37" s="358" t="s">
        <v>189</v>
      </c>
      <c r="H37" s="359" t="s">
        <v>188</v>
      </c>
      <c r="I37" s="358" t="s">
        <v>189</v>
      </c>
      <c r="J37" s="359" t="s">
        <v>188</v>
      </c>
      <c r="K37" s="358" t="s">
        <v>189</v>
      </c>
      <c r="L37" s="359" t="s">
        <v>188</v>
      </c>
      <c r="M37" s="358" t="s">
        <v>189</v>
      </c>
      <c r="N37" s="359" t="s">
        <v>188</v>
      </c>
      <c r="O37" s="91"/>
      <c r="Q37" s="72"/>
    </row>
    <row r="38" customHeight="1" ht="21">
      <c r="A38" s="72"/>
      <c r="C38" s="115"/>
      <c r="D38" s="295"/>
      <c r="E38" s="120" t="s">
        <v>136</v>
      </c>
      <c r="F38" s="93" t="s">
        <v>13</v>
      </c>
      <c r="G38" s="358" t="s">
        <v>189</v>
      </c>
      <c r="H38" s="359" t="s">
        <v>188</v>
      </c>
      <c r="I38" s="358" t="s">
        <v>189</v>
      </c>
      <c r="J38" s="359" t="s">
        <v>188</v>
      </c>
      <c r="K38" s="358" t="s">
        <v>189</v>
      </c>
      <c r="L38" s="359" t="s">
        <v>188</v>
      </c>
      <c r="M38" s="358" t="s">
        <v>189</v>
      </c>
      <c r="N38" s="359" t="s">
        <v>188</v>
      </c>
      <c r="O38" s="91"/>
      <c r="Q38" s="72"/>
    </row>
    <row r="39" customHeight="1" ht="21">
      <c r="A39" s="72"/>
      <c r="C39" s="115"/>
      <c r="D39" s="295"/>
      <c r="E39" s="120" t="s">
        <v>170</v>
      </c>
      <c r="F39" s="93" t="s">
        <v>13</v>
      </c>
      <c r="G39" s="358" t="s">
        <v>189</v>
      </c>
      <c r="H39" s="359" t="s">
        <v>188</v>
      </c>
      <c r="I39" s="358" t="s">
        <v>189</v>
      </c>
      <c r="J39" s="359" t="s">
        <v>188</v>
      </c>
      <c r="K39" s="358" t="s">
        <v>189</v>
      </c>
      <c r="L39" s="359" t="s">
        <v>188</v>
      </c>
      <c r="M39" s="358" t="s">
        <v>189</v>
      </c>
      <c r="N39" s="359" t="s">
        <v>188</v>
      </c>
      <c r="O39" s="91"/>
      <c r="Q39" s="72"/>
    </row>
    <row r="40" customHeight="1" ht="21">
      <c r="A40" s="72"/>
      <c r="C40" s="115"/>
      <c r="D40" s="299" t="s">
        <v>171</v>
      </c>
      <c r="E40" s="124" t="s">
        <v>172</v>
      </c>
      <c r="F40" s="93" t="s">
        <v>13</v>
      </c>
      <c r="G40" s="358" t="s">
        <v>189</v>
      </c>
      <c r="H40" s="359" t="s">
        <v>188</v>
      </c>
      <c r="I40" s="358" t="s">
        <v>189</v>
      </c>
      <c r="J40" s="359" t="s">
        <v>188</v>
      </c>
      <c r="K40" s="358" t="s">
        <v>189</v>
      </c>
      <c r="L40" s="359" t="s">
        <v>188</v>
      </c>
      <c r="M40" s="358" t="s">
        <v>189</v>
      </c>
      <c r="N40" s="359" t="s">
        <v>188</v>
      </c>
      <c r="O40" s="91"/>
      <c r="Q40" s="72"/>
    </row>
    <row r="41" customHeight="1" ht="21">
      <c r="A41" s="72"/>
      <c r="C41" s="115"/>
      <c r="D41" s="296"/>
      <c r="E41" s="126" t="s">
        <v>173</v>
      </c>
      <c r="F41" s="93" t="s">
        <v>13</v>
      </c>
      <c r="G41" s="358" t="s">
        <v>189</v>
      </c>
      <c r="H41" s="359" t="s">
        <v>188</v>
      </c>
      <c r="I41" s="358" t="s">
        <v>189</v>
      </c>
      <c r="J41" s="359" t="s">
        <v>188</v>
      </c>
      <c r="K41" s="358" t="s">
        <v>189</v>
      </c>
      <c r="L41" s="359" t="s">
        <v>188</v>
      </c>
      <c r="M41" s="358" t="s">
        <v>189</v>
      </c>
      <c r="N41" s="359" t="s">
        <v>188</v>
      </c>
      <c r="O41" s="91"/>
      <c r="Q41" s="72"/>
    </row>
    <row r="42" customHeight="1" ht="21">
      <c r="A42" s="72"/>
      <c r="C42" s="115"/>
      <c r="D42" s="297" t="s">
        <v>38</v>
      </c>
      <c r="E42" s="298"/>
      <c r="F42" s="93" t="s">
        <v>13</v>
      </c>
      <c r="G42" s="285">
        <v>787</v>
      </c>
      <c r="H42" s="322"/>
      <c r="I42" s="322"/>
      <c r="J42" s="322"/>
      <c r="K42" s="322"/>
      <c r="L42" s="322"/>
      <c r="M42" s="322"/>
      <c r="N42" s="322"/>
      <c r="O42" s="91"/>
      <c r="Q42" s="72"/>
    </row>
    <row r="43" customHeight="1" ht="21">
      <c r="A43" s="72"/>
      <c r="C43" s="115"/>
      <c r="D43" s="282" t="s">
        <v>144</v>
      </c>
      <c r="E43" s="282"/>
      <c r="F43" s="282"/>
      <c r="G43" s="283" t="s">
        <v>108</v>
      </c>
      <c r="H43" s="283"/>
      <c r="I43" s="284"/>
      <c r="J43" s="284"/>
      <c r="K43" s="284"/>
      <c r="L43" s="284"/>
      <c r="M43" s="284"/>
      <c r="N43" s="181"/>
      <c r="O43" s="106"/>
      <c r="Q43" s="72"/>
    </row>
    <row r="44" customHeight="1" ht="28">
      <c r="A44" s="72"/>
      <c r="C44" s="115"/>
      <c r="D44" s="332" t="s">
        <v>6</v>
      </c>
      <c r="E44" s="333"/>
      <c r="F44" s="336" t="s">
        <v>7</v>
      </c>
      <c r="G44" s="338">
        <v>130</v>
      </c>
      <c r="H44" s="339"/>
      <c r="I44" s="338">
        <v>150</v>
      </c>
      <c r="J44" s="339"/>
      <c r="K44" s="338">
        <v>200</v>
      </c>
      <c r="L44" s="339"/>
      <c r="M44" s="338">
        <v>250</v>
      </c>
      <c r="N44" s="340"/>
      <c r="O44" s="91"/>
      <c r="Q44" s="72"/>
    </row>
    <row r="45" customHeight="1" ht="28">
      <c r="A45" s="72"/>
      <c r="C45" s="115"/>
      <c r="D45" s="334"/>
      <c r="E45" s="335"/>
      <c r="F45" s="337"/>
      <c r="G45" s="166" t="s">
        <v>164</v>
      </c>
      <c r="H45" s="167" t="s">
        <v>165</v>
      </c>
      <c r="I45" s="166" t="s">
        <v>164</v>
      </c>
      <c r="J45" s="167" t="s">
        <v>165</v>
      </c>
      <c r="K45" s="166" t="s">
        <v>164</v>
      </c>
      <c r="L45" s="167" t="s">
        <v>165</v>
      </c>
      <c r="M45" s="166" t="s">
        <v>164</v>
      </c>
      <c r="N45" s="168" t="s">
        <v>165</v>
      </c>
      <c r="O45" s="91"/>
      <c r="Q45" s="72"/>
    </row>
    <row r="46" customHeight="1" ht="21">
      <c r="A46" s="72"/>
      <c r="B46" s="96"/>
      <c r="C46" s="118"/>
      <c r="D46" s="294" t="s">
        <v>174</v>
      </c>
      <c r="E46" s="116" t="s">
        <v>175</v>
      </c>
      <c r="F46" s="93" t="s">
        <v>13</v>
      </c>
      <c r="G46" s="358" t="s">
        <v>189</v>
      </c>
      <c r="H46" s="359" t="s">
        <v>188</v>
      </c>
      <c r="I46" s="358" t="s">
        <v>189</v>
      </c>
      <c r="J46" s="359" t="s">
        <v>188</v>
      </c>
      <c r="K46" s="358" t="s">
        <v>189</v>
      </c>
      <c r="L46" s="359" t="s">
        <v>188</v>
      </c>
      <c r="M46" s="360" t="s">
        <v>189</v>
      </c>
      <c r="N46" s="361" t="s">
        <v>25</v>
      </c>
      <c r="O46" s="99"/>
      <c r="P46" s="96"/>
      <c r="Q46" s="100"/>
    </row>
    <row r="47" customHeight="1" ht="21">
      <c r="A47" s="72"/>
      <c r="B47" s="96"/>
      <c r="C47" s="118"/>
      <c r="D47" s="295"/>
      <c r="E47" s="120" t="s">
        <v>176</v>
      </c>
      <c r="F47" s="93" t="s">
        <v>13</v>
      </c>
      <c r="G47" s="358" t="s">
        <v>189</v>
      </c>
      <c r="H47" s="359" t="s">
        <v>188</v>
      </c>
      <c r="I47" s="358" t="s">
        <v>189</v>
      </c>
      <c r="J47" s="359" t="s">
        <v>188</v>
      </c>
      <c r="K47" s="360" t="s">
        <v>189</v>
      </c>
      <c r="L47" s="361" t="s">
        <v>25</v>
      </c>
      <c r="M47" s="358" t="s">
        <v>189</v>
      </c>
      <c r="N47" s="359" t="s">
        <v>188</v>
      </c>
      <c r="O47" s="99"/>
      <c r="P47" s="96"/>
      <c r="Q47" s="100"/>
    </row>
    <row r="48" customHeight="1" ht="21">
      <c r="A48" s="72"/>
      <c r="B48" s="96"/>
      <c r="C48" s="118"/>
      <c r="D48" s="296"/>
      <c r="E48" s="123" t="s">
        <v>177</v>
      </c>
      <c r="F48" s="93" t="s">
        <v>13</v>
      </c>
      <c r="G48" s="358" t="s">
        <v>189</v>
      </c>
      <c r="H48" s="359" t="s">
        <v>188</v>
      </c>
      <c r="I48" s="358" t="s">
        <v>189</v>
      </c>
      <c r="J48" s="359" t="s">
        <v>188</v>
      </c>
      <c r="K48" s="358" t="s">
        <v>189</v>
      </c>
      <c r="L48" s="359" t="s">
        <v>188</v>
      </c>
      <c r="M48" s="358" t="s">
        <v>189</v>
      </c>
      <c r="N48" s="359" t="s">
        <v>188</v>
      </c>
      <c r="O48" s="99"/>
      <c r="P48" s="96"/>
      <c r="Q48" s="100"/>
    </row>
    <row r="49" customHeight="1" ht="21">
      <c r="A49" s="72"/>
      <c r="B49" s="96"/>
      <c r="C49" s="118"/>
      <c r="D49" s="282" t="s">
        <v>147</v>
      </c>
      <c r="E49" s="282"/>
      <c r="F49" s="282"/>
      <c r="G49" s="283" t="s">
        <v>148</v>
      </c>
      <c r="H49" s="283"/>
      <c r="I49" s="284"/>
      <c r="J49" s="284"/>
      <c r="K49" s="343"/>
      <c r="L49" s="343"/>
      <c r="M49" s="343"/>
      <c r="N49" s="181"/>
      <c r="O49" s="99"/>
      <c r="P49" s="96"/>
      <c r="Q49" s="100"/>
    </row>
    <row r="50" customHeight="1" ht="28">
      <c r="A50" s="72"/>
      <c r="B50" s="96"/>
      <c r="C50" s="118"/>
      <c r="D50" s="332" t="s">
        <v>6</v>
      </c>
      <c r="E50" s="333"/>
      <c r="F50" s="336" t="s">
        <v>7</v>
      </c>
      <c r="G50" s="344" t="s">
        <v>149</v>
      </c>
      <c r="H50" s="345"/>
      <c r="I50" s="345"/>
      <c r="J50" s="346"/>
      <c r="K50" s="347" t="s">
        <v>150</v>
      </c>
      <c r="L50" s="348"/>
      <c r="M50" s="348"/>
      <c r="N50" s="348"/>
      <c r="O50" s="99"/>
      <c r="P50" s="96"/>
      <c r="Q50" s="100"/>
    </row>
    <row r="51" customHeight="1" ht="28">
      <c r="A51" s="72"/>
      <c r="B51" s="96"/>
      <c r="C51" s="118"/>
      <c r="D51" s="334"/>
      <c r="E51" s="335"/>
      <c r="F51" s="337"/>
      <c r="G51" s="195"/>
      <c r="H51" s="196" t="s">
        <v>164</v>
      </c>
      <c r="I51" s="197" t="s">
        <v>165</v>
      </c>
      <c r="J51" s="198"/>
      <c r="K51" s="199"/>
      <c r="L51" s="200" t="s">
        <v>164</v>
      </c>
      <c r="M51" s="168" t="s">
        <v>165</v>
      </c>
      <c r="N51" s="201"/>
      <c r="O51" s="99"/>
      <c r="P51" s="96"/>
      <c r="Q51" s="100"/>
    </row>
    <row r="52" customHeight="1" ht="21">
      <c r="A52" s="72"/>
      <c r="C52" s="86"/>
      <c r="D52" s="127" t="s">
        <v>178</v>
      </c>
      <c r="E52" s="202" t="s">
        <v>179</v>
      </c>
      <c r="F52" s="93" t="s">
        <v>13</v>
      </c>
      <c r="G52" s="203"/>
      <c r="H52" s="358" t="s">
        <v>189</v>
      </c>
      <c r="I52" s="359" t="s">
        <v>188</v>
      </c>
      <c r="J52" s="206"/>
      <c r="K52" s="203"/>
      <c r="L52" s="358" t="s">
        <v>189</v>
      </c>
      <c r="M52" s="359" t="s">
        <v>188</v>
      </c>
      <c r="N52" s="207"/>
      <c r="O52" s="155"/>
      <c r="Q52" s="72"/>
    </row>
    <row r="53" customHeight="1" ht="6">
      <c r="A53" s="72"/>
      <c r="C53" s="300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2"/>
      <c r="Q53" s="72"/>
    </row>
    <row r="54" customHeight="1" ht="4">
      <c r="A54" s="72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Q54" s="72"/>
    </row>
    <row r="55" customHeight="1" ht="12">
      <c r="A55" s="72"/>
      <c r="C55" s="318" t="s">
        <v>180</v>
      </c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Q55" s="72"/>
    </row>
    <row r="56" customHeight="1" ht="4">
      <c r="A56" s="72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Q56" s="72"/>
    </row>
    <row r="57" ht="12">
      <c r="A57" s="72"/>
      <c r="C57" s="318" t="s">
        <v>87</v>
      </c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Q57" s="72"/>
    </row>
    <row r="58" customHeight="1" ht="3">
      <c r="A58" s="72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Q58" s="72"/>
    </row>
    <row r="59" customHeight="1" ht="3" hidden="1">
      <c r="A59" s="72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Q59" s="72"/>
    </row>
    <row r="60" customHeight="1" ht="3" hidden="1">
      <c r="A60" s="72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Q60" s="72"/>
    </row>
    <row r="61" customHeight="1" ht="3" hidden="1">
      <c r="A61" s="72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Q61" s="72"/>
    </row>
    <row r="62" customHeight="1" ht="3" hidden="1">
      <c r="A62" s="72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Q62" s="72"/>
    </row>
    <row r="63" customHeight="1" ht="3" hidden="1">
      <c r="A63" s="72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Q63" s="72"/>
    </row>
    <row r="64" customHeight="1" ht="3" hidden="1">
      <c r="A64" s="72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Q64" s="72"/>
    </row>
    <row r="65" customHeight="1" ht="3" hidden="1">
      <c r="A65" s="72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Q65" s="72"/>
    </row>
    <row r="66" customHeight="1" ht="3" hidden="1">
      <c r="A66" s="72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Q66" s="72"/>
    </row>
    <row r="67" customHeight="1" ht="3" hidden="1">
      <c r="A67" s="72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Q67" s="72"/>
    </row>
    <row r="68" customHeight="1" ht="3" hidden="1">
      <c r="A68" s="72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Q68" s="72"/>
    </row>
    <row r="69" customHeight="1" ht="3" hidden="1">
      <c r="A69" s="72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Q69" s="72"/>
    </row>
    <row r="70" customHeight="1" ht="3" hidden="1">
      <c r="A70" s="72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Q70" s="72"/>
    </row>
    <row r="71" customHeight="1" ht="3" hidden="1">
      <c r="A71" s="72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Q71" s="72"/>
    </row>
    <row r="72" customHeight="1" ht="3" hidden="1">
      <c r="A72" s="72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Q72" s="72"/>
    </row>
    <row r="73" customHeight="1" ht="3" hidden="1">
      <c r="A73" s="72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Q73" s="72"/>
    </row>
    <row r="74" customHeight="1" ht="3" hidden="1">
      <c r="A74" s="72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Q74" s="72"/>
    </row>
    <row r="75" customHeight="1" ht="3" hidden="1">
      <c r="A75" s="72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Q75" s="72"/>
    </row>
    <row r="76" customHeight="1" ht="3" hidden="1">
      <c r="A76" s="72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Q76" s="72"/>
    </row>
    <row r="77" customHeight="1" ht="3" hidden="1">
      <c r="A77" s="72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Q77" s="72"/>
    </row>
    <row r="78" customHeight="1" ht="3" hidden="1">
      <c r="A78" s="72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Q78" s="72"/>
    </row>
    <row r="79" customHeight="1" ht="3" hidden="1">
      <c r="A79" s="72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Q79" s="72"/>
    </row>
    <row r="80" customHeight="1" ht="3" hidden="1">
      <c r="A80" s="72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Q80" s="72"/>
    </row>
    <row r="81" customHeight="1" ht="3" hidden="1">
      <c r="A81" s="72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Q81" s="72"/>
    </row>
    <row r="82" customHeight="1" ht="3" hidden="1">
      <c r="A82" s="72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Q82" s="72"/>
    </row>
    <row r="83" customHeight="1" ht="3" hidden="1">
      <c r="A83" s="72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Q83" s="72"/>
    </row>
    <row r="84" customHeight="1" ht="3" hidden="1">
      <c r="A84" s="72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Q84" s="72"/>
    </row>
    <row r="85" customHeight="1" ht="3" hidden="1">
      <c r="A85" s="72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Q85" s="72"/>
    </row>
    <row r="86" customHeight="1" ht="3" hidden="1">
      <c r="A86" s="72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Q86" s="72"/>
    </row>
    <row r="87" customHeight="1" ht="3" hidden="1">
      <c r="A87" s="72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Q87" s="72"/>
    </row>
    <row r="88" customHeight="1" ht="3" hidden="1">
      <c r="A88" s="72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Q88" s="72"/>
    </row>
    <row r="89" customHeight="1" ht="12">
      <c r="A89" s="72"/>
      <c r="C89" s="12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Q89" s="100"/>
      <c r="R89" s="96"/>
    </row>
    <row r="90" customHeight="1" ht="6">
      <c r="A90" s="72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Q90" s="100"/>
      <c r="R90" s="96"/>
    </row>
    <row r="91" ht="12">
      <c r="A91" s="72"/>
      <c r="Q91" s="72"/>
    </row>
    <row r="92" customHeight="1" ht="7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customHeight="1" ht="12" hidden="1"/>
    <row r="94" customHeight="1" ht="12" hidden="1"/>
    <row r="95" customHeight="1" ht="12" hidden="1"/>
    <row r="96" customHeight="1" ht="12" hidden="1"/>
    <row r="97" customHeight="1" ht="12" hidden="1"/>
    <row r="98" customHeight="1" ht="12" hidden="1"/>
    <row r="99" customHeight="1" ht="12" hidden="1"/>
    <row r="100" customHeight="1" ht="12" hidden="1"/>
    <row r="101" customHeight="1" ht="12" hidden="1"/>
    <row r="102" customHeight="1" ht="12" hidden="1"/>
    <row r="103" customHeight="1" ht="12" hidden="1"/>
    <row r="104" customHeight="1" ht="12" hidden="1"/>
    <row r="105" customHeight="1" ht="12" hidden="1"/>
    <row r="106" customHeight="1" ht="12" hidden="1"/>
    <row r="107" customHeight="1" ht="12" hidden="1"/>
    <row r="108" customHeight="1" ht="12" hidden="1"/>
    <row r="109" customHeight="1" ht="12" hidden="1"/>
    <row r="110" customHeight="1" ht="12" hidden="1"/>
    <row r="111" customHeight="1" ht="12" hidden="1"/>
    <row r="112" customHeight="1" ht="12" hidden="1"/>
    <row r="113" customHeight="1" ht="12" hidden="1"/>
    <row r="114" customHeight="1" ht="12" hidden="1"/>
    <row r="115" customHeight="1" ht="12" hidden="1"/>
    <row r="116" customHeight="1" ht="12" hidden="1"/>
    <row r="117" customHeight="1" ht="12" hidden="1"/>
    <row r="118" customHeight="1" ht="12" hidden="1"/>
    <row r="119" customHeight="1" ht="12" hidden="1"/>
    <row r="120" customHeight="1" ht="12" hidden="1"/>
    <row r="121" customHeight="1" ht="12" hidden="1"/>
    <row r="122" customHeight="1" ht="12" hidden="1"/>
    <row r="123" customHeight="1" ht="12" hidden="1"/>
    <row r="124" customHeight="1" ht="12" hidden="1"/>
    <row r="125" customHeight="1" ht="12" hidden="1"/>
    <row r="126" customHeight="1" ht="12" hidden="1"/>
    <row r="127" customHeight="1" ht="12" hidden="1"/>
    <row r="128" customHeight="1" ht="12" hidden="1"/>
    <row r="129" customHeight="1" ht="12" hidden="1"/>
    <row r="130" customHeight="1" ht="12" hidden="1"/>
    <row r="131" customHeight="1" ht="12" hidden="1"/>
    <row r="132" customHeight="1" ht="12" hidden="1"/>
    <row r="133" customHeight="1" ht="12" hidden="1"/>
    <row r="134" customHeight="1" ht="12" hidden="1"/>
    <row r="135" customHeight="1" ht="23" hidden="1"/>
    <row r="136" customHeight="1" ht="12" hidden="1"/>
    <row r="137" customHeight="1" ht="12" hidden="1"/>
    <row r="138" customHeight="1" ht="12" hidden="1"/>
    <row r="139" customHeight="1" ht="12" hidden="1"/>
    <row r="140" customHeight="1" ht="12" hidden="1"/>
    <row r="141" customHeight="1" ht="12" hidden="1"/>
    <row r="142" customHeight="1" ht="12" hidden="1"/>
    <row r="143" customHeight="1" ht="12" hidden="1"/>
    <row r="144" customHeight="1" ht="12" hidden="1"/>
    <row r="145" customHeight="1" ht="12" hidden="1"/>
    <row r="146" customHeight="1" ht="12" hidden="1"/>
    <row r="147" customHeight="1" ht="0" hidden="1"/>
  </sheetData>
  <mergeCells count="47">
    <mergeCell ref="D6:M6"/>
    <mergeCell ref="G8:O8"/>
    <mergeCell ref="D9:F9"/>
    <mergeCell ref="G9:M9"/>
    <mergeCell ref="D10:E11"/>
    <mergeCell ref="F10:F11"/>
    <mergeCell ref="G10:H10"/>
    <mergeCell ref="I10:J10"/>
    <mergeCell ref="K10:L10"/>
    <mergeCell ref="M10:N10"/>
    <mergeCell ref="D12:D13"/>
    <mergeCell ref="D15:D17"/>
    <mergeCell ref="D19:D22"/>
    <mergeCell ref="M20:N20"/>
    <mergeCell ref="D23:D24"/>
    <mergeCell ref="D25:E25"/>
    <mergeCell ref="D29:F29"/>
    <mergeCell ref="G29:M29"/>
    <mergeCell ref="D30:E31"/>
    <mergeCell ref="F30:F31"/>
    <mergeCell ref="G30:H30"/>
    <mergeCell ref="I30:J30"/>
    <mergeCell ref="K30:L30"/>
    <mergeCell ref="M30:N30"/>
    <mergeCell ref="D32:D35"/>
    <mergeCell ref="D37:D39"/>
    <mergeCell ref="D40:D41"/>
    <mergeCell ref="D42:E42"/>
    <mergeCell ref="G42:N42"/>
    <mergeCell ref="D43:F43"/>
    <mergeCell ref="G43:M43"/>
    <mergeCell ref="D44:E45"/>
    <mergeCell ref="F44:F45"/>
    <mergeCell ref="G44:H44"/>
    <mergeCell ref="I44:J44"/>
    <mergeCell ref="K44:L44"/>
    <mergeCell ref="M44:N44"/>
    <mergeCell ref="D46:D48"/>
    <mergeCell ref="D49:F49"/>
    <mergeCell ref="G49:M49"/>
    <mergeCell ref="D50:E51"/>
    <mergeCell ref="F50:F51"/>
    <mergeCell ref="G50:J50"/>
    <mergeCell ref="K50:N50"/>
    <mergeCell ref="C53:O53"/>
    <mergeCell ref="C55:O55"/>
    <mergeCell ref="C57:O57"/>
  </mergeCells>
  <printOptions horizontalCentered="1"/>
  <pageMargins left="0.787402" right="0.787402" top="0.393701" bottom="0.393701" header="0" footer="0"/>
  <pageSetup paperSize="9" scale="52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3CDDD"/>
    <pageSetUpPr fitToPage="1"/>
  </sheetPr>
  <sheetViews>
    <sheetView workbookViewId="0" topLeftCell="A14" showGridLines="false" view="normal" zoomScaleSheetLayoutView="100">
      <selection activeCell="G31" activeCellId="0" sqref="G31:L31"/>
    </sheetView>
  </sheetViews>
  <sheetFormatPr defaultRowHeight="15" outlineLevelRow="0" outlineLevelCol="0" zeroHeight="true" defaultColWidth="9.140625"/>
  <cols>
    <col min="1" max="1" width="1.42578125" customWidth="1" style="73"/>
    <col min="2" max="2" width="1.42578125" customWidth="1" style="73"/>
    <col min="3" max="3" width="1.42578125" customWidth="1" style="73"/>
    <col min="4" max="4" width="33.28515625" customWidth="1" style="73"/>
    <col min="5" max="5" width="23.28515625" customWidth="1" style="73"/>
    <col min="6" max="6" width="6" customWidth="1" style="73"/>
    <col min="7" max="7" width="10.140625" customWidth="1" style="73"/>
    <col min="8" max="8" width="10.140625" customWidth="1" style="73"/>
    <col min="9" max="9" width="10.140625" customWidth="1" style="73"/>
    <col min="10" max="10" width="10.140625" customWidth="1" style="73"/>
    <col min="11" max="11" width="10.140625" customWidth="1" style="73"/>
    <col min="12" max="12" width="10.140625" customWidth="1" style="73"/>
    <col min="13" max="13" width="1.42578125" customWidth="1" style="73"/>
    <col min="14" max="14" width="1.42578125" customWidth="1" style="73"/>
    <col min="15" max="15" width="1.42578125" customWidth="1" style="73"/>
    <col min="16" max="16" width="9.140625" customWidth="1" style="73" hidden="1"/>
    <col min="17" max="17" width="8.77734375" style="73" hidden="1"/>
    <col min="18" max="16384" width="9.140625" style="73"/>
  </cols>
  <sheetData>
    <row r="1" customHeight="1" ht="7">
      <c r="A1" s="70" t="e">
        <f>Путь_сравнения</f>
        <v>#REF!</v>
      </c>
      <c r="B1" s="71" t="e">
        <f>номер_листа_5</f>
        <v>#REF!</v>
      </c>
      <c r="C1" s="71" t="e">
        <f>Путь_сохранения_5</f>
        <v>#REF!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customHeight="1" ht="7">
      <c r="A2" s="72"/>
      <c r="D2" s="74"/>
      <c r="E2" s="74"/>
      <c r="F2" s="74"/>
      <c r="G2" s="74"/>
      <c r="H2" s="74"/>
      <c r="I2" s="74"/>
      <c r="J2" s="74"/>
      <c r="K2" s="74"/>
      <c r="L2" s="74"/>
      <c r="O2" s="72"/>
    </row>
    <row r="3" customHeight="1" ht="58">
      <c r="A3" s="72"/>
      <c r="D3" s="74"/>
      <c r="E3" s="74"/>
      <c r="F3" s="74"/>
      <c r="G3" s="74"/>
      <c r="H3" s="74"/>
      <c r="I3" s="74"/>
      <c r="J3" s="74"/>
      <c r="K3" s="74"/>
      <c r="L3" s="74"/>
      <c r="O3" s="72"/>
    </row>
    <row r="4" customHeight="1" ht="3" hidden="1">
      <c r="A4" s="72"/>
      <c r="D4" s="74"/>
      <c r="E4" s="74"/>
      <c r="F4" s="74"/>
      <c r="G4" s="74"/>
      <c r="H4" s="74"/>
      <c r="I4" s="74"/>
      <c r="J4" s="74"/>
      <c r="K4" s="74"/>
      <c r="L4" s="74"/>
      <c r="O4" s="72"/>
    </row>
    <row r="5" customHeight="1" ht="3">
      <c r="A5" s="72"/>
      <c r="D5" s="74"/>
      <c r="E5" s="74"/>
      <c r="F5" s="74"/>
      <c r="G5" s="74"/>
      <c r="H5" s="74"/>
      <c r="I5" s="74"/>
      <c r="J5" s="74"/>
      <c r="K5" s="74"/>
      <c r="L5" s="74"/>
      <c r="O5" s="72"/>
    </row>
    <row r="6" customHeight="1" ht="27" customFormat="1" s="76">
      <c r="A6" s="75"/>
      <c r="D6" s="304" t="s">
        <v>88</v>
      </c>
      <c r="E6" s="304"/>
      <c r="F6" s="304"/>
      <c r="G6" s="304"/>
      <c r="H6" s="304"/>
      <c r="I6" s="304"/>
      <c r="J6" s="304"/>
      <c r="K6" s="304"/>
      <c r="L6" s="304"/>
      <c r="M6" s="111"/>
      <c r="O6" s="75"/>
    </row>
    <row r="7" customHeight="1" ht="3" customFormat="1" s="76">
      <c r="A7" s="75"/>
      <c r="D7" s="78"/>
      <c r="E7" s="78"/>
      <c r="F7" s="78"/>
      <c r="G7" s="78"/>
      <c r="H7" s="78"/>
      <c r="I7" s="78"/>
      <c r="J7" s="78"/>
      <c r="K7" s="78"/>
      <c r="L7" s="78"/>
      <c r="O7" s="75"/>
    </row>
    <row r="8" customFormat="1" s="76">
      <c r="A8" s="75"/>
      <c r="D8" s="77" t="s">
        <v>1</v>
      </c>
      <c r="E8" s="78"/>
      <c r="F8" s="78"/>
      <c r="G8" s="78"/>
      <c r="H8" s="78"/>
      <c r="I8" s="323" t="s">
        <v>2</v>
      </c>
      <c r="J8" s="323"/>
      <c r="K8" s="323"/>
      <c r="L8" s="323"/>
      <c r="M8" s="323"/>
      <c r="O8" s="75"/>
    </row>
    <row r="9" customHeight="1" ht="20" customFormat="1" s="76">
      <c r="A9" s="75"/>
      <c r="C9" s="80"/>
      <c r="D9" s="79" t="e">
        <f>ДатаKeranova</f>
        <v>#REF!</v>
      </c>
      <c r="E9" s="79"/>
      <c r="F9" s="80"/>
      <c r="G9" s="80"/>
      <c r="H9" s="278" t="s">
        <v>3</v>
      </c>
      <c r="I9" s="278"/>
      <c r="J9" s="278"/>
      <c r="K9" s="278"/>
      <c r="L9" s="278"/>
      <c r="M9" s="278"/>
      <c r="O9" s="75"/>
    </row>
    <row r="10" customHeight="1" ht="21">
      <c r="A10" s="72"/>
      <c r="C10" s="114"/>
      <c r="D10" s="279" t="s">
        <v>4</v>
      </c>
      <c r="E10" s="279"/>
      <c r="F10" s="279"/>
      <c r="G10" s="280" t="s">
        <v>5</v>
      </c>
      <c r="H10" s="281"/>
      <c r="I10" s="281"/>
      <c r="J10" s="281"/>
      <c r="K10" s="281"/>
      <c r="L10" s="281"/>
      <c r="M10" s="85"/>
      <c r="O10" s="72"/>
    </row>
    <row r="11" customHeight="1" ht="30">
      <c r="A11" s="72"/>
      <c r="C11" s="115"/>
      <c r="D11" s="130" t="s">
        <v>6</v>
      </c>
      <c r="E11" s="87"/>
      <c r="F11" s="88" t="s">
        <v>7</v>
      </c>
      <c r="G11" s="88">
        <v>120</v>
      </c>
      <c r="H11" s="88">
        <v>140</v>
      </c>
      <c r="I11" s="88">
        <v>160</v>
      </c>
      <c r="J11" s="90">
        <v>180</v>
      </c>
      <c r="K11" s="90">
        <v>200</v>
      </c>
      <c r="L11" s="90">
        <v>250</v>
      </c>
      <c r="M11" s="91"/>
      <c r="O11" s="72"/>
    </row>
    <row r="12" customHeight="1" ht="26">
      <c r="A12" s="72"/>
      <c r="C12" s="115"/>
      <c r="D12" s="313" t="s">
        <v>71</v>
      </c>
      <c r="E12" s="140" t="s">
        <v>89</v>
      </c>
      <c r="F12" s="93" t="s">
        <v>13</v>
      </c>
      <c r="G12" s="94" t="s">
        <v>25</v>
      </c>
      <c r="H12" s="94" t="e">
        <f>gettheprice(Труба_66_см_с_манжетой_и_распорными_элементами_Schiedel_KERANOVA_d_140_мм,Дата,"москва",Розничная)</f>
        <v>#NAME?</v>
      </c>
      <c r="I12" s="94" t="e">
        <f>gettheprice(Труба_66_см_с_манжетой_и_распорными_элементами_Schiedel_KERANOVA_d_160_мм,Дата,"москва",Розничная)</f>
        <v>#NAME?</v>
      </c>
      <c r="J12" s="105" t="e">
        <f>gettheprice(Труба_66_см_с_манжетой_и_распорными_элементами_Schiedel_KERANOVA_d_180_мм,Дата,"москва",Розничная)</f>
        <v>#NAME?</v>
      </c>
      <c r="K12" s="105" t="e">
        <f>gettheprice(Труба_66_см_с_манжетой_и_распорными_элементами_Schiedel_KERANOVA_d_200_мм,Дата,"москва",Розничная)</f>
        <v>#NAME?</v>
      </c>
      <c r="L12" s="105" t="e">
        <f>gettheprice(Труба_66_см_с_манжетой_и_распорными_элементами_Schiedel_KERANOVA_d_250_мм,Дата,"москва",Розничная)</f>
        <v>#NAME?</v>
      </c>
      <c r="M12" s="91"/>
      <c r="O12" s="72"/>
    </row>
    <row r="13" customHeight="1" ht="26" hidden="1">
      <c r="A13" s="72"/>
      <c r="B13" s="96"/>
      <c r="C13" s="118"/>
      <c r="D13" s="314" t="s">
        <v>90</v>
      </c>
      <c r="E13" s="141" t="s">
        <v>91</v>
      </c>
      <c r="F13" s="93" t="s">
        <v>13</v>
      </c>
      <c r="G13" s="94" t="e">
        <f>gettheprice(Труба_133_см_с_манжетой_и_распорными_элементами_Schiedel_KERANOVA_d_120_мм,Дата,"москва",Розничная)</f>
        <v>#NAME?</v>
      </c>
      <c r="H13" s="94" t="e">
        <f>gettheprice(Труба_133_см_с_манжетой_и_распорными_элементами_Schiedel_KERANOVA_d_140_мм,Дата,"москва",Розничная)</f>
        <v>#NAME?</v>
      </c>
      <c r="I13" s="94" t="e">
        <f>gettheprice(Труба_133_см_с_манжетой_и_распорными_элементами_Schiedel_KERANOVA_d_160_мм,Дата,"москва",Розничная)</f>
        <v>#NAME?</v>
      </c>
      <c r="J13" s="105" t="e">
        <f>gettheprice(Труба_133_см_с_манжетой_и_распорными_элементами_Schiedel_KERANOVA_d_180_мм,Дата,"москва",Розничная)</f>
        <v>#NAME?</v>
      </c>
      <c r="K13" s="105" t="e">
        <f>gettheprice(Труба_133_см_с_манжетой_и_распорными_элементами_Schiedel_KERANOVA_d_200_мм,Дата,"москва",Розничная)</f>
        <v>#NAME?</v>
      </c>
      <c r="L13" s="105" t="s">
        <v>17</v>
      </c>
      <c r="M13" s="99"/>
      <c r="N13" s="96"/>
      <c r="O13" s="100"/>
    </row>
    <row r="14" customHeight="1" ht="26">
      <c r="A14" s="72"/>
      <c r="C14" s="115"/>
      <c r="D14" s="297" t="s">
        <v>92</v>
      </c>
      <c r="E14" s="298"/>
      <c r="F14" s="93" t="s">
        <v>13</v>
      </c>
      <c r="G14" s="94" t="s">
        <v>25</v>
      </c>
      <c r="H14" s="94" t="e">
        <f>gettheprice(Теплоизоляция_складные_полусегменты_Schiedel_KERANOVA_d_140_мм,Дата,"москва",Розничная)</f>
        <v>#NAME?</v>
      </c>
      <c r="I14" s="94" t="e">
        <f>gettheprice(Теплоизоляция_складные_полусегменты_Schiedel_KERANOVA_d_160_мм,Дата,"москва",Розничная)</f>
        <v>#NAME?</v>
      </c>
      <c r="J14" s="105" t="e">
        <f>gettheprice(Теплоизоляция_складные_полусегменты_Schiedel_KERANOVA_d_180_мм,Дата,"москва",Розничная)</f>
        <v>#NAME?</v>
      </c>
      <c r="K14" s="105" t="e">
        <f>gettheprice(Теплоизоляция_складные_полусегменты_Schiedel_KERANOVA_d_200_мм,Дата,"москва",Розничная)</f>
        <v>#NAME?</v>
      </c>
      <c r="L14" s="105" t="e">
        <f>gettheprice(Теплоизоляция_складные_полусегменты_Schiedel_KERANOVA_d_250_мм,Дата,"москва",Розничная)</f>
        <v>#NAME?</v>
      </c>
      <c r="M14" s="91"/>
      <c r="O14" s="72"/>
    </row>
    <row r="15" customHeight="1" ht="26">
      <c r="A15" s="72"/>
      <c r="C15" s="115"/>
      <c r="D15" s="313" t="s">
        <v>93</v>
      </c>
      <c r="E15" s="140" t="s">
        <v>68</v>
      </c>
      <c r="F15" s="93" t="s">
        <v>13</v>
      </c>
      <c r="G15" s="94" t="s">
        <v>25</v>
      </c>
      <c r="H15" s="94" t="e">
        <f>gettheprice(Универсальный_штуцер_Schiedel_KERANOVA_d_140_мм,Дата,"москва",Розничная)</f>
        <v>#NAME?</v>
      </c>
      <c r="I15" s="94" t="e">
        <f>gettheprice(Универсальный_штуцер_Schiedel_KERANOVA_d_160_мм,Дата,"москва",Розничная)</f>
        <v>#NAME?</v>
      </c>
      <c r="J15" s="105" t="e">
        <f>gettheprice(Универсальный_штуцер_Schiedel_KERANOVA_d_180_мм,Дата,"москва",Розничная)</f>
        <v>#NAME?</v>
      </c>
      <c r="K15" s="105" t="e">
        <f>gettheprice(Универсальный_штуцер_Schiedel_KERANOVA_d_200_мм,Дата,"москва",Розничная)</f>
        <v>#NAME?</v>
      </c>
      <c r="L15" s="105" t="s">
        <v>25</v>
      </c>
      <c r="M15" s="91"/>
      <c r="O15" s="72"/>
    </row>
    <row r="16" customHeight="1" ht="26">
      <c r="A16" s="72"/>
      <c r="C16" s="115"/>
      <c r="D16" s="314" t="s">
        <v>94</v>
      </c>
      <c r="E16" s="141" t="s">
        <v>70</v>
      </c>
      <c r="F16" s="93" t="s">
        <v>13</v>
      </c>
      <c r="G16" s="94" t="s">
        <v>25</v>
      </c>
      <c r="H16" s="94" t="e">
        <f>gettheprice(Универсальный_штуцер_45_гр_Schiedel_KERANOVA_d_140_мм,Дата,"москва",Розничная)</f>
        <v>#NAME?</v>
      </c>
      <c r="I16" s="94" t="e">
        <f>gettheprice(Универсальный_штуцер_45_гр_Schiedel_KERANOVA_d_160_мм,Дата,"москва",Розничная)</f>
        <v>#NAME?</v>
      </c>
      <c r="J16" s="105" t="e">
        <f>gettheprice(Универсальный_штуцер_45_гр_Schiedel_KERANOVA_d_180_мм,Дата,"москва",Розничная)</f>
        <v>#NAME?</v>
      </c>
      <c r="K16" s="105" t="e">
        <f>gettheprice(Универсальный_штуцер_45_гр_Schiedel_KERANOVA_d_200_мм,Дата,"москва",Розничная)</f>
        <v>#NAME?</v>
      </c>
      <c r="L16" s="105" t="e">
        <f>gettheprice(Универсальный_штуцер_45_гр_Schiedel_KERANOVA_d_250_мм,Дата,"москва",Розничная)</f>
        <v>#NAME?</v>
      </c>
      <c r="M16" s="91"/>
      <c r="O16" s="72"/>
    </row>
    <row r="17" customHeight="1" ht="26">
      <c r="A17" s="72"/>
      <c r="C17" s="115"/>
      <c r="D17" s="297" t="s">
        <v>95</v>
      </c>
      <c r="E17" s="298"/>
      <c r="F17" s="93" t="s">
        <v>13</v>
      </c>
      <c r="G17" s="94" t="s">
        <v>25</v>
      </c>
      <c r="H17" s="94" t="e">
        <f>gettheprice(Емкость_для_сбора_конденсата_универсальная_Schiedel_KERANOVA_d_140_мм,Дата,"москва",Розничная)</f>
        <v>#NAME?</v>
      </c>
      <c r="I17" s="94" t="e">
        <f>gettheprice(Емкость_для_сбора_конденсата_универсальная_Schiedel_KERANOVA_d_160_мм,Дата,"москва",Розничная)</f>
        <v>#NAME?</v>
      </c>
      <c r="J17" s="105" t="e">
        <f>gettheprice(Емкость_для_сбора_конденсата_универсальная_Schiedel_KERANOVA_d_180_мм,Дата,"москва",Розничная)</f>
        <v>#NAME?</v>
      </c>
      <c r="K17" s="105" t="e">
        <f>gettheprice(Емкость_для_сбора_конденсата_универсальная_Schiedel_KERANOVA_d_200_мм,Дата,"москва",Розничная)</f>
        <v>#NAME?</v>
      </c>
      <c r="L17" s="105" t="e">
        <f>gettheprice(Емкость_для_сбора_конденсата_универсальная_Schiedel_KERANOVA_d_250_мм,Дата,"москва",Розничная)</f>
        <v>#NAME?</v>
      </c>
      <c r="M17" s="91"/>
      <c r="O17" s="72"/>
    </row>
    <row r="18" customHeight="1" ht="26">
      <c r="A18" s="72"/>
      <c r="C18" s="115"/>
      <c r="D18" s="297" t="s">
        <v>96</v>
      </c>
      <c r="E18" s="298"/>
      <c r="F18" s="135" t="s">
        <v>16</v>
      </c>
      <c r="G18" s="94" t="s">
        <v>25</v>
      </c>
      <c r="H18" s="94" t="e">
        <f>gettheprice(Покровная_плита_с_манжетой_Schiedel_KERANOVA_d_140_мм,Дата,"москва",Розничная)</f>
        <v>#NAME?</v>
      </c>
      <c r="I18" s="94" t="e">
        <f>gettheprice(Покровная_плита_с_манжетой_Schiedel_KERANOVA_d_140_мм,Дата,"москва",Розничная)</f>
        <v>#NAME?</v>
      </c>
      <c r="J18" s="105" t="e">
        <f>gettheprice(Покровная_плита_с_манжетой_Schiedel_KERANOVA_d_200_мм,Дата,"москва",Розничная)</f>
        <v>#NAME?</v>
      </c>
      <c r="K18" s="105" t="e">
        <f>gettheprice(Покровная_плита_с_манжетой_Schiedel_KERANOVA_d_200_мм,Дата,"москва",Розничная)</f>
        <v>#NAME?</v>
      </c>
      <c r="L18" s="105" t="e">
        <f>gettheprice(Покровная_плита_с_манжетой_Schiedel_KERANOVA_d_250_мм,Дата,"москва",Розничная)</f>
        <v>#NAME?</v>
      </c>
      <c r="M18" s="91"/>
      <c r="O18" s="72"/>
    </row>
    <row r="19" customHeight="1" ht="26">
      <c r="A19" s="72"/>
      <c r="C19" s="115"/>
      <c r="D19" s="313" t="s">
        <v>97</v>
      </c>
      <c r="E19" s="140" t="s">
        <v>98</v>
      </c>
      <c r="F19" s="93" t="s">
        <v>13</v>
      </c>
      <c r="G19" s="94" t="s">
        <v>25</v>
      </c>
      <c r="H19" s="94" t="e">
        <f>gettheprice(Заглушка_ревизионного_отверстия_для_твердого_топлива_Schiedel_KERANOVA_d_140_мм,Дата,"москва",Розничная)</f>
        <v>#NAME?</v>
      </c>
      <c r="I19" s="94" t="e">
        <f>gettheprice(Заглушка_ревизионного_отверстия_для_твердого_топлива_Schiedel_KERANOVA_d_160_мм,Дата,"москва",Розничная)</f>
        <v>#NAME?</v>
      </c>
      <c r="J19" s="105" t="e">
        <f>gettheprice(Заглушка_ревизионного_отверстия_для_твердого_топлива_Schiedel_KERANOVA_d_180_мм,Дата,"москва",Розничная)</f>
        <v>#NAME?</v>
      </c>
      <c r="K19" s="105" t="e">
        <f>gettheprice(Заглушка_ревизионного_отверстия_для_твердого_топлива_Schiedel_KERANOVA_d_200_мм,Дата,"москва",Розничная)</f>
        <v>#NAME?</v>
      </c>
      <c r="L19" s="105" t="e">
        <f>gettheprice(Заглушка_ревизионного_отверстия_для_твердого_топлива_Schiedel_KERANOVA_d_250_мм,Дата,"москва",Розничная)</f>
        <v>#NAME?</v>
      </c>
      <c r="M19" s="91"/>
      <c r="O19" s="72"/>
    </row>
    <row r="20" customHeight="1" ht="26">
      <c r="A20" s="72"/>
      <c r="C20" s="115"/>
      <c r="D20" s="314" t="s">
        <v>99</v>
      </c>
      <c r="E20" s="141" t="s">
        <v>100</v>
      </c>
      <c r="F20" s="93" t="s">
        <v>13</v>
      </c>
      <c r="G20" s="94" t="s">
        <v>25</v>
      </c>
      <c r="H20" s="94" t="e">
        <f>gettheprice(Заглушка_ревизионного_отверстия_для_газа_и_жидкого_топлива_Schiedel_KERANOVA_d_140_мм,Дата,"москва",Розничная)</f>
        <v>#NAME?</v>
      </c>
      <c r="I20" s="94" t="e">
        <f>gettheprice(Заглушка_ревизионного_отверстия_для_газа_и_жидкого_топлива_Schiedel_KERANOVA_d_160_мм,Дата,"москва",Розничная)</f>
        <v>#NAME?</v>
      </c>
      <c r="J20" s="105" t="e">
        <f>gettheprice(Заглушка_ревизионного_отверстия_для_газа_и_жидкого_топлива_Schiedel_KERANOVA_d_180_мм,Дата,"москва",Розничная)</f>
        <v>#NAME?</v>
      </c>
      <c r="K20" s="105" t="e">
        <f>gettheprice(Заглушка_ревизионного_отверстия_для_газа_и_жидкого_топлива_Schiedel_KERANOVA_d_200_мм,Дата,"москва",Розничная)</f>
        <v>#NAME?</v>
      </c>
      <c r="L20" s="105" t="e">
        <f>gettheprice(Заглушка_ревизионного_отверстия_для_газа_и_жидкого_топлива_Schiedel_KERANOVA_d_200_мм,Дата,"москва",Розничная)</f>
        <v>#NAME?</v>
      </c>
      <c r="M20" s="91"/>
      <c r="O20" s="72"/>
    </row>
    <row r="21" customHeight="1" ht="26">
      <c r="A21" s="72"/>
      <c r="C21" s="115"/>
      <c r="D21" s="297" t="s">
        <v>101</v>
      </c>
      <c r="E21" s="298"/>
      <c r="F21" s="93" t="s">
        <v>13</v>
      </c>
      <c r="G21" s="94" t="s">
        <v>25</v>
      </c>
      <c r="H21" s="94" t="e">
        <f>gettheprice(Зонтик_Schiedel_KERANOVA_d_140_мм,Дата,"москва",Розничная)</f>
        <v>#NAME?</v>
      </c>
      <c r="I21" s="94" t="e">
        <f>gettheprice(Зонтик_Schiedel_KERANOVA_d_160_мм,Дата,"москва",Розничная)</f>
        <v>#NAME?</v>
      </c>
      <c r="J21" s="105" t="e">
        <f>gettheprice(Зонтик_Schiedel_KERANOVA_d_180_мм,Дата,"москва",Розничная)</f>
        <v>#NAME?</v>
      </c>
      <c r="K21" s="105" t="e">
        <f>gettheprice(Зонтик_Schiedel_KERANOVA_d_200_мм,Дата,"москва",Розничная)</f>
        <v>#NAME?</v>
      </c>
      <c r="L21" s="105" t="e">
        <f>gettheprice(Зонтик_Schiedel_KERANOVA_d_250_мм,Дата,"москва",Розничная)</f>
        <v>#NAME?</v>
      </c>
      <c r="M21" s="91"/>
      <c r="O21" s="72"/>
    </row>
    <row r="22" customHeight="1" ht="26">
      <c r="A22" s="72"/>
      <c r="C22" s="115"/>
      <c r="D22" s="297" t="s">
        <v>102</v>
      </c>
      <c r="E22" s="298"/>
      <c r="F22" s="93" t="s">
        <v>13</v>
      </c>
      <c r="G22" s="94" t="s">
        <v>25</v>
      </c>
      <c r="H22" s="94" t="e">
        <f>gettheprice(Регулируемый_отвод_0_30гр_с_манжетой_и_распорными_элементами_Schiedel_KERANOVA_d_140_мм,Дата,"москва",Розничная)</f>
        <v>#NAME?</v>
      </c>
      <c r="I22" s="94" t="e">
        <f>gettheprice(Регулируемый_отвод_0_30гр_с_манжетой_и_распорными_элементами_Schiedel_KERANOVA_d_160_мм,Дата,"москва",Розничная)</f>
        <v>#NAME?</v>
      </c>
      <c r="J22" s="105" t="e">
        <f>gettheprice(Регулируемый_отвод_0_30гр_с_манжетой_и_распорными_элементами_Schiedel_KERANOVA_d_180_мм,Дата,"москва",Розничная)</f>
        <v>#NAME?</v>
      </c>
      <c r="K22" s="105" t="e">
        <f>gettheprice(Регулируемый_отвод_0_30гр_с_манжетой_и_распорными_элементами_Schiedel_KERANOVA_d_200_мм,Дата,"москва",Розничная)</f>
        <v>#NAME?</v>
      </c>
      <c r="L22" s="105" t="e">
        <f>gettheprice(Регулируемый_отвод_0_30гр_с_манжетой_и_распорными_элементами_Schiedel_KERANOVA_d_250_мм,Дата,"москва",Розничная)</f>
        <v>#NAME?</v>
      </c>
      <c r="M22" s="91"/>
      <c r="O22" s="72"/>
    </row>
    <row r="23" customHeight="1" ht="21">
      <c r="A23" s="72"/>
      <c r="C23" s="115"/>
      <c r="D23" s="282" t="s">
        <v>29</v>
      </c>
      <c r="E23" s="282"/>
      <c r="F23" s="282"/>
      <c r="G23" s="283" t="s">
        <v>5</v>
      </c>
      <c r="H23" s="284"/>
      <c r="I23" s="284"/>
      <c r="J23" s="284"/>
      <c r="K23" s="284"/>
      <c r="L23" s="284"/>
      <c r="M23" s="106"/>
      <c r="O23" s="72"/>
    </row>
    <row r="24" customHeight="1" ht="28">
      <c r="A24" s="72"/>
      <c r="C24" s="115"/>
      <c r="D24" s="130" t="s">
        <v>6</v>
      </c>
      <c r="E24" s="87"/>
      <c r="F24" s="88" t="s">
        <v>7</v>
      </c>
      <c r="G24" s="88">
        <v>120</v>
      </c>
      <c r="H24" s="88">
        <v>140</v>
      </c>
      <c r="I24" s="88">
        <v>160</v>
      </c>
      <c r="J24" s="90">
        <v>180</v>
      </c>
      <c r="K24" s="90">
        <v>200</v>
      </c>
      <c r="L24" s="90">
        <v>250</v>
      </c>
      <c r="M24" s="91"/>
      <c r="O24" s="72"/>
    </row>
    <row r="25" customHeight="1" ht="26">
      <c r="A25" s="72"/>
      <c r="B25" s="96"/>
      <c r="C25" s="118"/>
      <c r="D25" s="122" t="s">
        <v>103</v>
      </c>
      <c r="E25" s="142"/>
      <c r="F25" s="93" t="s">
        <v>13</v>
      </c>
      <c r="G25" s="285" t="e">
        <f>gettheprice(Монтажная_рамка_Schiedel_KERANOVA_d_120_160_мм,Дата,"москва",Розничная)</f>
        <v>#NAME?</v>
      </c>
      <c r="H25" s="322"/>
      <c r="I25" s="327"/>
      <c r="J25" s="285" t="e">
        <f>gettheprice(Монтажная_рамка_Schiedel_KERANOVA_d_180_250_мм,Дата,"москва",Розничная)</f>
        <v>#NAME?</v>
      </c>
      <c r="K25" s="322"/>
      <c r="L25" s="322"/>
      <c r="M25" s="99"/>
      <c r="N25" s="96"/>
      <c r="O25" s="100"/>
    </row>
    <row r="26" customHeight="1" ht="26">
      <c r="A26" s="72"/>
      <c r="C26" s="115"/>
      <c r="D26" s="297" t="s">
        <v>38</v>
      </c>
      <c r="E26" s="298"/>
      <c r="F26" s="93" t="s">
        <v>13</v>
      </c>
      <c r="G26" s="285" t="e">
        <f>gettheprice(Герметик_RAPID_Schiedel_310_мл,Дата,"москва",Розничная)</f>
        <v>#NAME?</v>
      </c>
      <c r="H26" s="328"/>
      <c r="I26" s="328"/>
      <c r="J26" s="328"/>
      <c r="K26" s="328"/>
      <c r="L26" s="328"/>
      <c r="M26" s="91"/>
      <c r="O26" s="72"/>
    </row>
    <row r="27" customHeight="1" ht="26">
      <c r="A27" s="72"/>
      <c r="C27" s="115"/>
      <c r="D27" s="297" t="s">
        <v>104</v>
      </c>
      <c r="E27" s="298"/>
      <c r="F27" s="93" t="s">
        <v>13</v>
      </c>
      <c r="G27" s="94" t="e">
        <f>gettheprice(Выравниватель_швов_Schiedel_KERANOVA_d_120_мм,Дата,"москва",Розничная)</f>
        <v>#NAME?</v>
      </c>
      <c r="H27" s="94" t="e">
        <f>gettheprice(Выравниватель_швов_Schiedel_KERANOVA_d_140_мм,Дата,"москва",Розничная)</f>
        <v>#NAME?</v>
      </c>
      <c r="I27" s="94" t="e">
        <f>gettheprice(Выравниватель_швов_Schiedel_KERANOVA_d_160_мм,Дата,"москва",Розничная)</f>
        <v>#NAME?</v>
      </c>
      <c r="J27" s="105" t="e">
        <f>gettheprice(Выравниватель_швов_Schiedel_KERANOVA_d_180_мм,Дата,"москва",Розничная)</f>
        <v>#NAME?</v>
      </c>
      <c r="K27" s="105" t="e">
        <f>gettheprice(Выравниватель_швов_Schiedel_KERANOVA_d_200_мм,Дата,"москва",Розничная)</f>
        <v>#NAME?</v>
      </c>
      <c r="L27" s="105" t="e">
        <f>gettheprice(Выравниватель_швов_Schiedel_KERANOVA_d_250_мм,Дата,"москва",Розничная)</f>
        <v>#NAME?</v>
      </c>
      <c r="M27" s="91"/>
      <c r="O27" s="72"/>
    </row>
    <row r="28" customHeight="1" ht="26">
      <c r="A28" s="72"/>
      <c r="C28" s="115"/>
      <c r="D28" s="313" t="s">
        <v>105</v>
      </c>
      <c r="E28" s="140" t="s">
        <v>68</v>
      </c>
      <c r="F28" s="93" t="s">
        <v>13</v>
      </c>
      <c r="G28" s="94" t="s">
        <v>25</v>
      </c>
      <c r="H28" s="94" t="e">
        <f>gettheprice(Шаблон_для_разметки_единичный_Schiedel_KERANOVA_d_140_мм,Дата,"москва",Розничная)</f>
        <v>#NAME?</v>
      </c>
      <c r="I28" s="94" t="e">
        <f>gettheprice(Шаблон_для_разметки_единичный_Schiedel_KERANOVA_d_160_мм,Дата,"москва",Розничная)</f>
        <v>#NAME?</v>
      </c>
      <c r="J28" s="105" t="e">
        <f>gettheprice(Шаблон_для_разметки_единичный_Schiedel_KERANOVA_d_180_мм,Дата,"москва",Розничная)</f>
        <v>#NAME?</v>
      </c>
      <c r="K28" s="105" t="e">
        <f>gettheprice(Шаблон_для_разметки_единичный_Schiedel_KERANOVA_d_200_мм,Дата,"москва",Розничная)</f>
        <v>#NAME?</v>
      </c>
      <c r="L28" s="105" t="e">
        <f>gettheprice(Шаблон_для_разметки_единичный_Schiedel_KERANOVA_d_250_мм,Дата,"москва",Розничная)</f>
        <v>#NAME?</v>
      </c>
      <c r="M28" s="91"/>
      <c r="O28" s="72"/>
    </row>
    <row r="29" customHeight="1" ht="26">
      <c r="A29" s="72"/>
      <c r="C29" s="115"/>
      <c r="D29" s="314"/>
      <c r="E29" s="141" t="s">
        <v>70</v>
      </c>
      <c r="F29" s="93" t="s">
        <v>13</v>
      </c>
      <c r="G29" s="94" t="s">
        <v>25</v>
      </c>
      <c r="H29" s="94" t="e">
        <f>gettheprice(Шаблон_для_разметки_единичный_45_гр_Schiedel_KERANOVA_d_140_мм,Дата,"москва",Розничная)</f>
        <v>#NAME?</v>
      </c>
      <c r="I29" s="94" t="e">
        <f>gettheprice(Шаблон_для_разметки_единичный_45_гр_Schiedel_KERANOVA_d_160_мм,Дата,"москва",Розничная)</f>
        <v>#NAME?</v>
      </c>
      <c r="J29" s="105" t="e">
        <f>gettheprice(Шаблон_для_разметки_единичный_45_гр_Schiedel_KERANOVA_d_180_мм,Дата,"москва",Розничная)</f>
        <v>#NAME?</v>
      </c>
      <c r="K29" s="105" t="e">
        <f>gettheprice(Шаблон_для_разметки_единичный_45_гр_Schiedel_KERANOVA_d_200_мм,Дата,"москва",Розничная)</f>
        <v>#NAME?</v>
      </c>
      <c r="L29" s="105" t="e">
        <f>gettheprice(Шаблон_для_разметки_единичный_45_гр_Schiedel_KERANOVA_d_250_мм,Дата,"москва",Розничная)</f>
        <v>#NAME?</v>
      </c>
      <c r="M29" s="91"/>
      <c r="O29" s="72"/>
    </row>
    <row r="30" customHeight="1" ht="6">
      <c r="A30" s="72"/>
      <c r="C30" s="300"/>
      <c r="D30" s="301"/>
      <c r="E30" s="301"/>
      <c r="F30" s="301"/>
      <c r="G30" s="301"/>
      <c r="H30" s="301"/>
      <c r="I30" s="301"/>
      <c r="J30" s="301"/>
      <c r="K30" s="301"/>
      <c r="L30" s="301"/>
      <c r="M30" s="302"/>
      <c r="O30" s="72"/>
    </row>
    <row r="31" customHeight="1" ht="4">
      <c r="A31" s="72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O31" s="72"/>
    </row>
    <row r="32" ht="12">
      <c r="A32" s="72"/>
      <c r="C32" s="318" t="s">
        <v>87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O32" s="72"/>
    </row>
    <row r="33" customHeight="1" ht="3">
      <c r="A33" s="72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O33" s="72"/>
    </row>
    <row r="34" customHeight="1" ht="3" hidden="1">
      <c r="A34" s="72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O34" s="72"/>
    </row>
    <row r="35" customHeight="1" ht="3" hidden="1">
      <c r="A35" s="72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O35" s="72"/>
    </row>
    <row r="36" customHeight="1" ht="3" hidden="1">
      <c r="A36" s="72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O36" s="72"/>
    </row>
    <row r="37" customHeight="1" ht="3" hidden="1">
      <c r="A37" s="72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O37" s="72"/>
    </row>
    <row r="38" customHeight="1" ht="3" hidden="1">
      <c r="A38" s="72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O38" s="72"/>
    </row>
    <row r="39" customHeight="1" ht="3" hidden="1">
      <c r="A39" s="72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O39" s="72"/>
    </row>
    <row r="40" customHeight="1" ht="3" hidden="1">
      <c r="A40" s="72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O40" s="72"/>
    </row>
    <row r="41" customHeight="1" ht="3" hidden="1">
      <c r="A41" s="72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O41" s="72"/>
    </row>
    <row r="42" customHeight="1" ht="3" hidden="1">
      <c r="A42" s="7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O42" s="72"/>
    </row>
    <row r="43" customHeight="1" ht="3" hidden="1">
      <c r="A43" s="72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O43" s="72"/>
    </row>
    <row r="44" customHeight="1" ht="3" hidden="1">
      <c r="A44" s="72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O44" s="72"/>
    </row>
    <row r="45" customHeight="1" ht="3" hidden="1">
      <c r="A45" s="72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O45" s="72"/>
    </row>
    <row r="46" customHeight="1" ht="3" hidden="1">
      <c r="A46" s="72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O46" s="72"/>
    </row>
    <row r="47" customHeight="1" ht="3" hidden="1">
      <c r="A47" s="72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O47" s="72"/>
    </row>
    <row r="48" customHeight="1" ht="3" hidden="1">
      <c r="A48" s="72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O48" s="72"/>
    </row>
    <row r="49" customHeight="1" ht="3" hidden="1">
      <c r="A49" s="72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O49" s="72"/>
    </row>
    <row r="50" customHeight="1" ht="3" hidden="1">
      <c r="A50" s="72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O50" s="72"/>
    </row>
    <row r="51" customHeight="1" ht="3" hidden="1">
      <c r="A51" s="72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O51" s="72"/>
    </row>
    <row r="52" customHeight="1" ht="3" hidden="1">
      <c r="A52" s="72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O52" s="72"/>
    </row>
    <row r="53" customHeight="1" ht="3" hidden="1">
      <c r="A53" s="7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O53" s="72"/>
    </row>
    <row r="54" customHeight="1" ht="3" hidden="1">
      <c r="A54" s="72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O54" s="72"/>
    </row>
    <row r="55" customHeight="1" ht="3" hidden="1">
      <c r="A55" s="72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O55" s="72"/>
    </row>
    <row r="56" customHeight="1" ht="3" hidden="1">
      <c r="A56" s="72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O56" s="72"/>
    </row>
    <row r="57" customHeight="1" ht="3" hidden="1">
      <c r="A57" s="72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O57" s="72"/>
    </row>
    <row r="58" customHeight="1" ht="3" hidden="1">
      <c r="A58" s="72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O58" s="72"/>
    </row>
    <row r="59" customHeight="1" ht="3" hidden="1">
      <c r="A59" s="72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O59" s="72"/>
    </row>
    <row r="60" customHeight="1" ht="3" hidden="1">
      <c r="A60" s="72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O60" s="72"/>
    </row>
    <row r="61" customHeight="1" ht="3" hidden="1">
      <c r="A61" s="72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O61" s="72"/>
    </row>
    <row r="62" customHeight="1" ht="3" hidden="1">
      <c r="A62" s="72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O62" s="72"/>
    </row>
    <row r="63" customHeight="1" ht="3" hidden="1">
      <c r="A63" s="72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O63" s="72"/>
    </row>
    <row r="64" customHeight="1" ht="12">
      <c r="A64" s="72"/>
      <c r="C64" s="349" t="s">
        <v>59</v>
      </c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O64" s="100"/>
      <c r="P64" s="96"/>
    </row>
    <row r="65" customHeight="1" ht="6">
      <c r="A65" s="72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O65" s="100"/>
      <c r="P65" s="96"/>
    </row>
    <row r="66" ht="12">
      <c r="A66" s="72"/>
      <c r="O66" s="72"/>
    </row>
    <row r="67" customHeight="1" ht="7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customHeight="1" ht="12" hidden="1"/>
    <row r="69" customHeight="1" ht="12" hidden="1"/>
    <row r="70" customHeight="1" ht="12" hidden="1"/>
    <row r="71" customHeight="1" ht="12" hidden="1"/>
    <row r="72" customHeight="1" ht="12" hidden="1"/>
    <row r="73" customHeight="1" ht="12" hidden="1"/>
    <row r="74" customHeight="1" ht="12" hidden="1"/>
    <row r="75" customHeight="1" ht="12" hidden="1"/>
    <row r="76" customHeight="1" ht="12" hidden="1"/>
    <row r="77" customHeight="1" ht="12" hidden="1"/>
    <row r="78" customHeight="1" ht="12" hidden="1"/>
    <row r="79" customHeight="1" ht="12" hidden="1"/>
    <row r="80" customHeight="1" ht="12" hidden="1"/>
    <row r="81" customHeight="1" ht="12" hidden="1"/>
    <row r="82" customHeight="1" ht="12" hidden="1"/>
    <row r="83" customHeight="1" ht="12" hidden="1"/>
    <row r="84" customHeight="1" ht="12" hidden="1"/>
    <row r="85" customHeight="1" ht="12" hidden="1"/>
    <row r="86" customHeight="1" ht="12" hidden="1"/>
    <row r="87" customHeight="1" ht="12" hidden="1"/>
    <row r="88" customHeight="1" ht="12" hidden="1"/>
    <row r="89" customHeight="1" ht="12" hidden="1"/>
    <row r="90" customHeight="1" ht="12" hidden="1"/>
    <row r="91" customHeight="1" ht="12" hidden="1"/>
    <row r="92" customHeight="1" ht="12" hidden="1"/>
    <row r="93" customHeight="1" ht="12" hidden="1"/>
    <row r="94" customHeight="1" ht="12" hidden="1"/>
    <row r="95" customHeight="1" ht="12" hidden="1"/>
    <row r="96" customHeight="1" ht="12" hidden="1"/>
    <row r="97" customHeight="1" ht="12" hidden="1"/>
    <row r="98" customHeight="1" ht="12" hidden="1"/>
    <row r="99" customHeight="1" ht="12" hidden="1"/>
    <row r="100" customHeight="1" ht="12" hidden="1"/>
    <row r="101" customHeight="1" ht="12" hidden="1"/>
    <row r="102" customHeight="1" ht="12" hidden="1"/>
    <row r="103" customHeight="1" ht="12" hidden="1"/>
    <row r="104" customHeight="1" ht="12" hidden="1"/>
    <row r="105" customHeight="1" ht="12" hidden="1"/>
    <row r="106" customHeight="1" ht="12" hidden="1"/>
    <row r="107" customHeight="1" ht="12" hidden="1"/>
    <row r="108" customHeight="1" ht="12" hidden="1"/>
    <row r="109" customHeight="1" ht="12" hidden="1"/>
    <row r="110" customHeight="1" ht="23" hidden="1"/>
    <row r="111" customHeight="1" ht="12" hidden="1"/>
    <row r="112" customHeight="1" ht="12" hidden="1"/>
    <row r="113" customHeight="1" ht="12" hidden="1"/>
    <row r="114" customHeight="1" ht="12" hidden="1"/>
    <row r="115" customHeight="1" ht="12" hidden="1"/>
    <row r="116" customHeight="1" ht="12" hidden="1"/>
    <row r="117" customHeight="1" ht="12" hidden="1"/>
    <row r="118" customHeight="1" ht="12" hidden="1"/>
    <row r="119" customHeight="1" ht="12" hidden="1"/>
    <row r="120" customHeight="1" ht="12" hidden="1"/>
    <row r="121" customHeight="1" ht="12" hidden="1"/>
    <row r="122" customHeight="1" ht="0" hidden="1"/>
  </sheetData>
  <mergeCells count="24">
    <mergeCell ref="D6:L6"/>
    <mergeCell ref="I8:M8"/>
    <mergeCell ref="H9:M9"/>
    <mergeCell ref="D10:F10"/>
    <mergeCell ref="G10:L10"/>
    <mergeCell ref="D12:D13"/>
    <mergeCell ref="D14:E14"/>
    <mergeCell ref="D15:D16"/>
    <mergeCell ref="D17:E17"/>
    <mergeCell ref="D18:E18"/>
    <mergeCell ref="D19:D20"/>
    <mergeCell ref="D21:E21"/>
    <mergeCell ref="D22:E22"/>
    <mergeCell ref="D23:F23"/>
    <mergeCell ref="G23:L23"/>
    <mergeCell ref="G25:I25"/>
    <mergeCell ref="J25:L25"/>
    <mergeCell ref="D26:E26"/>
    <mergeCell ref="G26:L26"/>
    <mergeCell ref="D27:E27"/>
    <mergeCell ref="D28:D29"/>
    <mergeCell ref="C30:M30"/>
    <mergeCell ref="C32:M32"/>
    <mergeCell ref="C64:M64"/>
  </mergeCells>
  <printOptions horizontalCentered="1"/>
  <pageMargins left="0.787402" right="0.787402" top="0.393701" bottom="0.393701" header="0" footer="0"/>
  <pageSetup paperSize="9" scale="67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Михайлюк</dc:creator>
  <cp:lastModifiedBy>Чуков Александр</cp:lastModifiedBy>
  <dcterms:created xsi:type="dcterms:W3CDTF">2012-11-07T13:50:26Z</dcterms:created>
  <dcterms:modified xsi:type="dcterms:W3CDTF">2024-02-29T09:42:51Z</dcterms:modified>
</cp:coreProperties>
</file>